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 documentId="8_{D43F2D0A-E86E-4768-A550-878605643848}" xr6:coauthVersionLast="47" xr6:coauthVersionMax="47" xr10:uidLastSave="{A6702AD6-CC85-40C1-8061-95D71B9D3920}"/>
  <bookViews>
    <workbookView xWindow="4830" yWindow="1590" windowWidth="21600" windowHeight="11385" tabRatio="646" xr2:uid="{00000000-000D-0000-FFFF-FFFF00000000}"/>
  </bookViews>
  <sheets>
    <sheet name="入力シート" sheetId="149" r:id="rId1"/>
    <sheet name="計算シート" sheetId="150" r:id="rId2"/>
    <sheet name="保育単価表（20人以上）" sheetId="181" r:id="rId3"/>
    <sheet name="保育単価表（20人以上）②" sheetId="180" r:id="rId4"/>
    <sheet name="保育単価表（20人以上）③" sheetId="182" r:id="rId5"/>
    <sheet name="対応表" sheetId="136" r:id="rId6"/>
    <sheet name="都道府県市区町村" sheetId="168" r:id="rId7"/>
    <sheet name="自動入力" sheetId="176" r:id="rId8"/>
    <sheet name="Ver." sheetId="167" r:id="rId9"/>
  </sheets>
  <definedNames>
    <definedName name="_xlnm._FilterDatabase" localSheetId="7" hidden="1">自動入力!$B$1:$B$580</definedName>
    <definedName name="_xlnm.Print_Area" localSheetId="8">Ver.!$A$1:$AI$55</definedName>
    <definedName name="_xlnm.Print_Area" localSheetId="1">計算シート!$A$1:$U$105</definedName>
    <definedName name="_xlnm.Print_Area" localSheetId="0">入力シート!$A$1:$AL$182</definedName>
    <definedName name="愛知県">都道府県市区町村!$Y$3:$Y$57</definedName>
    <definedName name="愛媛県">都道府県市区町村!$AN$3:$AN$23</definedName>
    <definedName name="茨城県">都道府県市区町村!$J$3:$J$47</definedName>
    <definedName name="栄養管理加算">対応表!$Y$3:$Y$6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京都府">都道府県市区町村!$AB$3:$AB$29</definedName>
    <definedName name="熊本県">都道府県市区町村!$AS$3:$AS$48</definedName>
    <definedName name="群馬県">都道府県市区町村!$L$3:$L$38</definedName>
    <definedName name="減価償却費地域区分">対応表!$O$3:$O$6</definedName>
    <definedName name="広島県">都道府県市区町村!$AJ$3:$AJ$26</definedName>
    <definedName name="香川県">都道府県市区町村!$AM$3:$AM$20</definedName>
    <definedName name="高知県">都道府県市区町村!$AO$3:$AO$37</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前後">対応表!$H$3:$H$3</definedName>
    <definedName name="秋田県">都道府県市区町村!$G$3:$G$28</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長崎県">都道府県市区町村!$AR$3:$AR$24</definedName>
    <definedName name="長野県">都道府県市区町村!$V$3:$V$80</definedName>
    <definedName name="鳥取県">都道府県市区町村!$AG$3:$AG$22</definedName>
    <definedName name="賃借料地域区分">対応表!$P$3:$P$6</definedName>
    <definedName name="都道府県">都道府県市区町村!$B$2:$AW$2</definedName>
    <definedName name="土曜日閉所">対応表!$X$3:$X$6</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入所児童処遇特別時間数">対応表!$R$3:$R$6</definedName>
    <definedName name="標準都市部">対応表!$Q$3:$Q$4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対応表!$S$3:$S$14</definedName>
    <definedName name="北海道">都道府県市区町村!$C$3:$C$182</definedName>
    <definedName name="有無">対応表!$G$3:$G$4</definedName>
    <definedName name="有無2">対応表!$W$3:$W$5</definedName>
    <definedName name="冷暖房費地域区分">対応表!$L$3:$L$7</definedName>
    <definedName name="和歌山県">都道府県市区町村!$AF$3:$AF$33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150" l="1"/>
  <c r="M12" i="150"/>
  <c r="E79" i="150" l="1"/>
  <c r="F79" i="150" s="1"/>
  <c r="Q79" i="150" s="1"/>
  <c r="A579" i="176" l="1"/>
  <c r="A578" i="176"/>
  <c r="A577" i="176"/>
  <c r="A576" i="176"/>
  <c r="A575" i="176"/>
  <c r="A574" i="176"/>
  <c r="A573" i="176"/>
  <c r="A572" i="176"/>
  <c r="A571" i="176"/>
  <c r="A570" i="176"/>
  <c r="A569" i="176"/>
  <c r="A568" i="176"/>
  <c r="A567" i="176"/>
  <c r="A566" i="176"/>
  <c r="A565" i="176"/>
  <c r="A564" i="176"/>
  <c r="A563" i="176"/>
  <c r="A562" i="176"/>
  <c r="A561" i="176"/>
  <c r="A560" i="176"/>
  <c r="A559" i="176"/>
  <c r="A558" i="176"/>
  <c r="A557" i="176"/>
  <c r="A556" i="176"/>
  <c r="A555" i="176"/>
  <c r="A554" i="176"/>
  <c r="A553" i="176"/>
  <c r="A552" i="176"/>
  <c r="A551" i="176"/>
  <c r="A550" i="176"/>
  <c r="A549" i="176"/>
  <c r="A548" i="176"/>
  <c r="A547" i="176"/>
  <c r="A546" i="176"/>
  <c r="A545" i="176"/>
  <c r="A544" i="176"/>
  <c r="A543" i="176"/>
  <c r="A542" i="176"/>
  <c r="A541" i="176"/>
  <c r="A540" i="176"/>
  <c r="A539" i="176"/>
  <c r="A538" i="176"/>
  <c r="A537" i="176"/>
  <c r="A536" i="176"/>
  <c r="A535" i="176"/>
  <c r="A534" i="176"/>
  <c r="A533" i="176"/>
  <c r="A532" i="176"/>
  <c r="A531" i="176"/>
  <c r="A530" i="176"/>
  <c r="A529" i="176"/>
  <c r="A528" i="176"/>
  <c r="A527" i="176"/>
  <c r="A526" i="176"/>
  <c r="A525" i="176"/>
  <c r="A524" i="176"/>
  <c r="A523" i="176"/>
  <c r="A522" i="176"/>
  <c r="A521" i="176"/>
  <c r="A520" i="176"/>
  <c r="A519" i="176"/>
  <c r="A518" i="176"/>
  <c r="A517" i="176"/>
  <c r="A516" i="176"/>
  <c r="A515" i="176"/>
  <c r="A514" i="176"/>
  <c r="A513" i="176"/>
  <c r="A512" i="176"/>
  <c r="A511" i="176"/>
  <c r="A510" i="176"/>
  <c r="A509" i="176"/>
  <c r="A508" i="176"/>
  <c r="A507" i="176"/>
  <c r="A506" i="176"/>
  <c r="A505" i="176"/>
  <c r="A504" i="176"/>
  <c r="A503" i="176"/>
  <c r="A502" i="176"/>
  <c r="A501" i="176"/>
  <c r="A500" i="176"/>
  <c r="A499" i="176"/>
  <c r="A498" i="176"/>
  <c r="A497" i="176"/>
  <c r="A496" i="176"/>
  <c r="A495" i="176"/>
  <c r="A494" i="176"/>
  <c r="A493" i="176"/>
  <c r="A492" i="176"/>
  <c r="A491" i="176"/>
  <c r="A490" i="176"/>
  <c r="A489" i="176"/>
  <c r="A488" i="176"/>
  <c r="A487" i="176"/>
  <c r="A486" i="176"/>
  <c r="A485" i="176"/>
  <c r="A484" i="176"/>
  <c r="A483" i="176"/>
  <c r="A482" i="176"/>
  <c r="A481" i="176"/>
  <c r="A480" i="176"/>
  <c r="A479" i="176"/>
  <c r="A478" i="176"/>
  <c r="A477" i="176"/>
  <c r="A476" i="176"/>
  <c r="A475" i="176"/>
  <c r="A474" i="176"/>
  <c r="A473" i="176"/>
  <c r="A472" i="176"/>
  <c r="A471" i="176"/>
  <c r="A470" i="176"/>
  <c r="A469" i="176"/>
  <c r="A468" i="176"/>
  <c r="A467" i="176"/>
  <c r="A466" i="176"/>
  <c r="A465" i="176"/>
  <c r="A464" i="176"/>
  <c r="A463" i="176"/>
  <c r="A462" i="176"/>
  <c r="A461" i="176"/>
  <c r="A460" i="176"/>
  <c r="A459" i="176"/>
  <c r="A458" i="176"/>
  <c r="A457" i="176"/>
  <c r="A456" i="176"/>
  <c r="A455" i="176"/>
  <c r="A454" i="176"/>
  <c r="A453" i="176"/>
  <c r="A452" i="176"/>
  <c r="A451" i="176"/>
  <c r="A450" i="176"/>
  <c r="A449" i="176"/>
  <c r="A448" i="176"/>
  <c r="A447" i="176"/>
  <c r="A446" i="176"/>
  <c r="A445" i="176"/>
  <c r="A444" i="176"/>
  <c r="A443" i="176"/>
  <c r="A442" i="176"/>
  <c r="A441" i="176"/>
  <c r="A440" i="176"/>
  <c r="A439" i="176"/>
  <c r="A438" i="176"/>
  <c r="A437" i="176"/>
  <c r="A436" i="176"/>
  <c r="A435" i="176"/>
  <c r="A434" i="176"/>
  <c r="A433" i="176"/>
  <c r="A432" i="176"/>
  <c r="A431" i="176"/>
  <c r="A430" i="176"/>
  <c r="A429" i="176"/>
  <c r="A428" i="176"/>
  <c r="A427" i="176"/>
  <c r="A426" i="176"/>
  <c r="A425" i="176"/>
  <c r="A424" i="176"/>
  <c r="A423" i="176"/>
  <c r="A422" i="176"/>
  <c r="A421" i="176"/>
  <c r="A420" i="176"/>
  <c r="A419" i="176"/>
  <c r="A418" i="176"/>
  <c r="A417" i="176"/>
  <c r="A416" i="176"/>
  <c r="A415" i="176"/>
  <c r="A414" i="176"/>
  <c r="A413" i="176"/>
  <c r="A412" i="176"/>
  <c r="A411" i="176"/>
  <c r="A410" i="176"/>
  <c r="A409" i="176"/>
  <c r="A408" i="176"/>
  <c r="A407" i="176"/>
  <c r="A406" i="176"/>
  <c r="A405" i="176"/>
  <c r="A404" i="176"/>
  <c r="A403" i="176"/>
  <c r="A402" i="176"/>
  <c r="A401" i="176"/>
  <c r="A400" i="176"/>
  <c r="A399" i="176"/>
  <c r="A398" i="176"/>
  <c r="A397" i="176"/>
  <c r="A396" i="176"/>
  <c r="A395" i="176"/>
  <c r="A394" i="176"/>
  <c r="A393" i="176"/>
  <c r="A392" i="176"/>
  <c r="A391" i="176"/>
  <c r="A390" i="176"/>
  <c r="A389" i="176"/>
  <c r="A388" i="176"/>
  <c r="A387" i="176"/>
  <c r="A386" i="176"/>
  <c r="A385" i="176"/>
  <c r="A384" i="176"/>
  <c r="A383" i="176"/>
  <c r="A382" i="176"/>
  <c r="A381" i="176"/>
  <c r="A380" i="176"/>
  <c r="A379" i="176"/>
  <c r="A378" i="176"/>
  <c r="A377" i="176"/>
  <c r="A376" i="176"/>
  <c r="A375" i="176"/>
  <c r="A374" i="176"/>
  <c r="A373" i="176"/>
  <c r="A372" i="176"/>
  <c r="A371" i="176"/>
  <c r="A370" i="176"/>
  <c r="A369" i="176"/>
  <c r="A368" i="176"/>
  <c r="A367" i="176"/>
  <c r="A366" i="176"/>
  <c r="A365" i="176"/>
  <c r="A364" i="176"/>
  <c r="A363" i="176"/>
  <c r="A362" i="176"/>
  <c r="A361" i="176"/>
  <c r="A360" i="176"/>
  <c r="A359" i="176"/>
  <c r="A358" i="176"/>
  <c r="A357" i="176"/>
  <c r="A356" i="176"/>
  <c r="A355" i="176"/>
  <c r="A354" i="176"/>
  <c r="A353" i="176"/>
  <c r="A352" i="176"/>
  <c r="A351" i="176"/>
  <c r="A350" i="176"/>
  <c r="A349" i="176"/>
  <c r="A348" i="176"/>
  <c r="A347" i="176"/>
  <c r="A346" i="176"/>
  <c r="A345" i="176"/>
  <c r="A344" i="176"/>
  <c r="A343" i="176"/>
  <c r="A342" i="176"/>
  <c r="A341" i="176"/>
  <c r="A340" i="176"/>
  <c r="A339" i="176"/>
  <c r="A338" i="176"/>
  <c r="A337" i="176"/>
  <c r="A336" i="176"/>
  <c r="A335" i="176"/>
  <c r="A334" i="176"/>
  <c r="A333" i="176"/>
  <c r="A332" i="176"/>
  <c r="A331" i="176"/>
  <c r="A330" i="176"/>
  <c r="A329" i="176"/>
  <c r="A328" i="176"/>
  <c r="A327" i="176"/>
  <c r="A326" i="176"/>
  <c r="A325" i="176"/>
  <c r="A324" i="176"/>
  <c r="A323" i="176"/>
  <c r="A322" i="176"/>
  <c r="A321" i="176"/>
  <c r="A320" i="176"/>
  <c r="A319" i="176"/>
  <c r="A318" i="176"/>
  <c r="A317" i="176"/>
  <c r="A316" i="176"/>
  <c r="A315" i="176"/>
  <c r="A314" i="176"/>
  <c r="A313" i="176"/>
  <c r="A312" i="176"/>
  <c r="A311" i="176"/>
  <c r="A310" i="176"/>
  <c r="A309" i="176"/>
  <c r="A308" i="176"/>
  <c r="A307" i="176"/>
  <c r="A306" i="176"/>
  <c r="A305" i="176"/>
  <c r="A304" i="176"/>
  <c r="A303" i="176"/>
  <c r="A302" i="176"/>
  <c r="A301" i="176"/>
  <c r="A300" i="176"/>
  <c r="A299" i="176"/>
  <c r="A298" i="176"/>
  <c r="A297" i="176"/>
  <c r="A296" i="176"/>
  <c r="A295" i="176"/>
  <c r="A294" i="176"/>
  <c r="A293" i="176"/>
  <c r="A292" i="176"/>
  <c r="A291" i="176"/>
  <c r="A290" i="176"/>
  <c r="A289" i="176"/>
  <c r="A288" i="176"/>
  <c r="A287" i="176"/>
  <c r="A286" i="176"/>
  <c r="A285" i="176"/>
  <c r="A284" i="176"/>
  <c r="A283" i="176"/>
  <c r="A282" i="176"/>
  <c r="A281" i="176"/>
  <c r="A280" i="176"/>
  <c r="A279" i="176"/>
  <c r="A278" i="176"/>
  <c r="A277" i="176"/>
  <c r="A276" i="176"/>
  <c r="A275" i="176"/>
  <c r="A274" i="176"/>
  <c r="A273" i="176"/>
  <c r="A272" i="176"/>
  <c r="A271" i="176"/>
  <c r="A270" i="176"/>
  <c r="A269" i="176"/>
  <c r="A268" i="176"/>
  <c r="A267" i="176"/>
  <c r="A266" i="176"/>
  <c r="A265" i="176"/>
  <c r="A264" i="176"/>
  <c r="A263" i="176"/>
  <c r="A262" i="176"/>
  <c r="A261" i="176"/>
  <c r="A260" i="176"/>
  <c r="A259" i="176"/>
  <c r="A258" i="176"/>
  <c r="A257" i="176"/>
  <c r="A256" i="176"/>
  <c r="A255" i="176"/>
  <c r="A254" i="176"/>
  <c r="A253" i="176"/>
  <c r="A252" i="176"/>
  <c r="A251" i="176"/>
  <c r="A250" i="176"/>
  <c r="A249" i="176"/>
  <c r="A248" i="176"/>
  <c r="A247" i="176"/>
  <c r="A246" i="176"/>
  <c r="A245" i="176"/>
  <c r="A244" i="176"/>
  <c r="A243" i="176"/>
  <c r="A242" i="176"/>
  <c r="A241" i="176"/>
  <c r="A240" i="176"/>
  <c r="A239" i="176"/>
  <c r="A238" i="176"/>
  <c r="A237" i="176"/>
  <c r="A236" i="176"/>
  <c r="A235" i="176"/>
  <c r="A234" i="176"/>
  <c r="A233" i="176"/>
  <c r="A232" i="176"/>
  <c r="A231" i="176"/>
  <c r="A230" i="176"/>
  <c r="A229" i="176"/>
  <c r="A228" i="176"/>
  <c r="A227" i="176"/>
  <c r="A226" i="176"/>
  <c r="A225" i="176"/>
  <c r="A224" i="176"/>
  <c r="A223" i="176"/>
  <c r="A222" i="176"/>
  <c r="A221" i="176"/>
  <c r="A220" i="176"/>
  <c r="A219" i="176"/>
  <c r="A218" i="176"/>
  <c r="A217" i="176"/>
  <c r="A216" i="176"/>
  <c r="A215" i="176"/>
  <c r="A214" i="176"/>
  <c r="A213" i="176"/>
  <c r="A212" i="176"/>
  <c r="A211" i="176"/>
  <c r="A210" i="176"/>
  <c r="A209" i="176"/>
  <c r="A208" i="176"/>
  <c r="A207" i="176"/>
  <c r="A206" i="176"/>
  <c r="A205" i="176"/>
  <c r="A204" i="176"/>
  <c r="A203" i="176"/>
  <c r="A202" i="176"/>
  <c r="A201" i="176"/>
  <c r="A200" i="176"/>
  <c r="A199" i="176"/>
  <c r="A198" i="176"/>
  <c r="A197" i="176"/>
  <c r="A196" i="176"/>
  <c r="A195" i="176"/>
  <c r="A194" i="176"/>
  <c r="A193" i="176"/>
  <c r="A192" i="176"/>
  <c r="A191" i="176"/>
  <c r="A190" i="176"/>
  <c r="A189" i="176"/>
  <c r="A188" i="176"/>
  <c r="A187" i="176"/>
  <c r="A186" i="176"/>
  <c r="A185" i="176"/>
  <c r="A184" i="176"/>
  <c r="A183" i="176"/>
  <c r="A182" i="176"/>
  <c r="A181" i="176"/>
  <c r="A180" i="176"/>
  <c r="A179" i="176"/>
  <c r="A178" i="176"/>
  <c r="A177" i="176"/>
  <c r="A176" i="176"/>
  <c r="A175" i="176"/>
  <c r="A174" i="176"/>
  <c r="A173" i="176"/>
  <c r="A172" i="176"/>
  <c r="A171" i="176"/>
  <c r="A170" i="176"/>
  <c r="A169" i="176"/>
  <c r="A168" i="176"/>
  <c r="A167" i="176"/>
  <c r="A166" i="176"/>
  <c r="A165" i="176"/>
  <c r="A164" i="176"/>
  <c r="A163" i="176"/>
  <c r="A162" i="176"/>
  <c r="A161" i="176"/>
  <c r="A160" i="176"/>
  <c r="A159" i="176"/>
  <c r="A158" i="176"/>
  <c r="A157" i="176"/>
  <c r="A156" i="176"/>
  <c r="A155" i="176"/>
  <c r="A154" i="176"/>
  <c r="A153" i="176"/>
  <c r="A152" i="176"/>
  <c r="A151" i="176"/>
  <c r="A150" i="176"/>
  <c r="A149" i="176"/>
  <c r="A148" i="176"/>
  <c r="A147" i="176"/>
  <c r="A146" i="176"/>
  <c r="A145" i="176"/>
  <c r="A144" i="176"/>
  <c r="A143" i="176"/>
  <c r="A142" i="176"/>
  <c r="A141" i="176"/>
  <c r="A140" i="176"/>
  <c r="A139" i="176"/>
  <c r="A138" i="176"/>
  <c r="A137" i="176"/>
  <c r="A136" i="176"/>
  <c r="A135" i="176"/>
  <c r="A134" i="176"/>
  <c r="A133" i="176"/>
  <c r="A132" i="176"/>
  <c r="A131" i="176"/>
  <c r="A130" i="176"/>
  <c r="A129" i="176"/>
  <c r="A128" i="176"/>
  <c r="A127" i="176"/>
  <c r="A126" i="176"/>
  <c r="A125" i="176"/>
  <c r="A124" i="176"/>
  <c r="A123" i="176"/>
  <c r="A122" i="176"/>
  <c r="A121" i="176"/>
  <c r="A120" i="176"/>
  <c r="A119" i="176"/>
  <c r="A118" i="176"/>
  <c r="A117" i="176"/>
  <c r="A116" i="176"/>
  <c r="A115" i="176"/>
  <c r="A114" i="176"/>
  <c r="A113" i="176"/>
  <c r="A112" i="176"/>
  <c r="A111" i="176"/>
  <c r="A110" i="176"/>
  <c r="A109" i="176"/>
  <c r="A108" i="176"/>
  <c r="A107" i="176"/>
  <c r="A106" i="176"/>
  <c r="A105" i="176"/>
  <c r="A104" i="176"/>
  <c r="A103" i="176"/>
  <c r="A102" i="176"/>
  <c r="A101" i="176"/>
  <c r="A100" i="176"/>
  <c r="A99" i="176"/>
  <c r="A98" i="176"/>
  <c r="A97" i="176"/>
  <c r="A96" i="176"/>
  <c r="A95" i="176"/>
  <c r="A94" i="176"/>
  <c r="A93" i="176"/>
  <c r="A92" i="176"/>
  <c r="A91" i="176"/>
  <c r="A90" i="176"/>
  <c r="A89" i="176"/>
  <c r="A88" i="176"/>
  <c r="A87" i="176"/>
  <c r="A86" i="176"/>
  <c r="A85" i="176"/>
  <c r="A84" i="176"/>
  <c r="A83" i="176"/>
  <c r="A82" i="176"/>
  <c r="A81" i="176"/>
  <c r="A80" i="176"/>
  <c r="A79" i="176"/>
  <c r="A78" i="176"/>
  <c r="A77" i="176"/>
  <c r="A76" i="176"/>
  <c r="A75" i="176"/>
  <c r="A74" i="176"/>
  <c r="A73" i="176"/>
  <c r="A72" i="176"/>
  <c r="A71" i="176"/>
  <c r="A70" i="176"/>
  <c r="A69" i="176"/>
  <c r="A68" i="176"/>
  <c r="A67" i="176"/>
  <c r="A66" i="176"/>
  <c r="A65" i="176"/>
  <c r="A64" i="176"/>
  <c r="A63" i="176"/>
  <c r="A62" i="176"/>
  <c r="A61" i="176"/>
  <c r="A60" i="176"/>
  <c r="A59" i="176"/>
  <c r="A58" i="176"/>
  <c r="A57" i="176"/>
  <c r="A56" i="176"/>
  <c r="A55" i="176"/>
  <c r="A54" i="176"/>
  <c r="A53" i="176"/>
  <c r="A52" i="176"/>
  <c r="A51" i="176"/>
  <c r="A50" i="176"/>
  <c r="A49" i="176"/>
  <c r="A48" i="176"/>
  <c r="A47" i="176"/>
  <c r="A46" i="176"/>
  <c r="A45" i="176"/>
  <c r="A44" i="176"/>
  <c r="A43" i="176"/>
  <c r="A42" i="176"/>
  <c r="A41" i="176"/>
  <c r="A40" i="176"/>
  <c r="A39" i="176"/>
  <c r="A38" i="176"/>
  <c r="A37" i="176"/>
  <c r="A36" i="176"/>
  <c r="A35" i="176"/>
  <c r="A34" i="176"/>
  <c r="A33" i="176"/>
  <c r="A32" i="176"/>
  <c r="A31" i="176"/>
  <c r="A30" i="176"/>
  <c r="A29" i="176"/>
  <c r="A28" i="176"/>
  <c r="A27" i="176"/>
  <c r="A26" i="176"/>
  <c r="A25" i="176"/>
  <c r="A24" i="176"/>
  <c r="A23" i="176"/>
  <c r="A22" i="176"/>
  <c r="A21" i="176"/>
  <c r="A20" i="176"/>
  <c r="A19" i="176"/>
  <c r="A18" i="176"/>
  <c r="A17" i="176"/>
  <c r="A16" i="176"/>
  <c r="A15" i="176"/>
  <c r="A14" i="176"/>
  <c r="A13" i="176"/>
  <c r="A12" i="176"/>
  <c r="A11" i="176"/>
  <c r="A10" i="176"/>
  <c r="A9" i="176"/>
  <c r="A8" i="176"/>
  <c r="A7" i="176"/>
  <c r="A6" i="176"/>
  <c r="A5" i="176"/>
  <c r="A4" i="176"/>
  <c r="A3" i="176"/>
  <c r="A2" i="176"/>
  <c r="E56" i="150" l="1"/>
  <c r="E29" i="150" l="1"/>
  <c r="E54" i="150"/>
  <c r="E69" i="150"/>
  <c r="F69" i="150" s="1"/>
  <c r="E68" i="150"/>
  <c r="E66" i="150"/>
  <c r="F66" i="150" s="1"/>
  <c r="I17" i="149" l="1"/>
  <c r="F443" i="176"/>
  <c r="F442" i="176"/>
  <c r="F441" i="176"/>
  <c r="F440" i="176"/>
  <c r="F439" i="176"/>
  <c r="F438" i="176"/>
  <c r="F437" i="176"/>
  <c r="F436" i="176"/>
  <c r="F435" i="176"/>
  <c r="F434" i="176"/>
  <c r="F433" i="176"/>
  <c r="F432" i="176"/>
  <c r="F431" i="176"/>
  <c r="F430" i="176"/>
  <c r="F429" i="176"/>
  <c r="F428" i="176"/>
  <c r="F427" i="176"/>
  <c r="F426" i="176"/>
  <c r="F425" i="176"/>
  <c r="F424" i="176"/>
  <c r="F423" i="176"/>
  <c r="F422" i="176"/>
  <c r="F421" i="176"/>
  <c r="F420" i="176"/>
  <c r="F419" i="176"/>
  <c r="F418" i="176"/>
  <c r="F417" i="176"/>
  <c r="F416" i="176"/>
  <c r="F415" i="176"/>
  <c r="F414" i="176"/>
  <c r="F413" i="176"/>
  <c r="F412" i="176"/>
  <c r="F411" i="176"/>
  <c r="F410" i="176"/>
  <c r="F409" i="176"/>
  <c r="F408" i="176"/>
  <c r="F407" i="176"/>
  <c r="F406" i="176"/>
  <c r="F405" i="176"/>
  <c r="F404" i="176"/>
  <c r="F403" i="176"/>
  <c r="F402" i="176"/>
  <c r="F401" i="176"/>
  <c r="F400" i="176"/>
  <c r="F399" i="176"/>
  <c r="F398" i="176"/>
  <c r="F397" i="176"/>
  <c r="F396" i="176"/>
  <c r="F395" i="176"/>
  <c r="F394" i="176"/>
  <c r="F393" i="176"/>
  <c r="F392" i="176"/>
  <c r="F391" i="176"/>
  <c r="F390" i="176"/>
  <c r="F389" i="176"/>
  <c r="F388" i="176"/>
  <c r="F387" i="176"/>
  <c r="F386" i="176"/>
  <c r="F385" i="176"/>
  <c r="F384" i="176"/>
  <c r="F383" i="176"/>
  <c r="F382" i="176"/>
  <c r="F381" i="176"/>
  <c r="F380" i="176"/>
  <c r="F379" i="176"/>
  <c r="F378" i="176"/>
  <c r="F377" i="176"/>
  <c r="F376" i="176"/>
  <c r="F375" i="176"/>
  <c r="F374" i="176"/>
  <c r="F373" i="176"/>
  <c r="F372" i="176"/>
  <c r="F371" i="176"/>
  <c r="F370" i="176"/>
  <c r="F369" i="176"/>
  <c r="F368" i="176"/>
  <c r="F367" i="176"/>
  <c r="F366" i="176"/>
  <c r="F365" i="176"/>
  <c r="F364" i="176"/>
  <c r="F363" i="176"/>
  <c r="F362" i="176"/>
  <c r="F361" i="176"/>
  <c r="F360" i="176"/>
  <c r="F359" i="176"/>
  <c r="F358" i="176"/>
  <c r="F357" i="176"/>
  <c r="F356" i="176"/>
  <c r="F355" i="176"/>
  <c r="F354" i="176"/>
  <c r="F353" i="176"/>
  <c r="F352" i="176"/>
  <c r="F351" i="176"/>
  <c r="F350" i="176"/>
  <c r="F349" i="176"/>
  <c r="F348" i="176"/>
  <c r="F347" i="176"/>
  <c r="F346" i="176"/>
  <c r="F345" i="176"/>
  <c r="F344" i="176"/>
  <c r="F343" i="176"/>
  <c r="F342" i="176"/>
  <c r="F341" i="176"/>
  <c r="F340" i="176"/>
  <c r="F339" i="176"/>
  <c r="F338" i="176"/>
  <c r="F337" i="176"/>
  <c r="F336" i="176"/>
  <c r="F335" i="176"/>
  <c r="F334" i="176"/>
  <c r="F333" i="176"/>
  <c r="F332" i="176"/>
  <c r="F331" i="176"/>
  <c r="F330" i="176"/>
  <c r="F329" i="176"/>
  <c r="F328" i="176"/>
  <c r="F327" i="176"/>
  <c r="F326" i="176"/>
  <c r="F325" i="176"/>
  <c r="F324" i="176"/>
  <c r="F323" i="176"/>
  <c r="F322" i="176"/>
  <c r="F321" i="176"/>
  <c r="F320" i="176"/>
  <c r="F319" i="176"/>
  <c r="F318" i="176"/>
  <c r="F317" i="176"/>
  <c r="F316" i="176"/>
  <c r="F315" i="176"/>
  <c r="F314" i="176"/>
  <c r="F313" i="176"/>
  <c r="F312" i="176"/>
  <c r="F311" i="176"/>
  <c r="F310" i="176"/>
  <c r="F309" i="176"/>
  <c r="F308" i="176"/>
  <c r="F307" i="176"/>
  <c r="F306" i="176"/>
  <c r="F305" i="176"/>
  <c r="F304" i="176"/>
  <c r="F303" i="176"/>
  <c r="F302" i="176"/>
  <c r="F301" i="176"/>
  <c r="F300" i="176"/>
  <c r="F299" i="176"/>
  <c r="F298" i="176"/>
  <c r="F297" i="176"/>
  <c r="F296" i="176"/>
  <c r="F295" i="176"/>
  <c r="F294" i="176"/>
  <c r="F293" i="176"/>
  <c r="F292" i="176"/>
  <c r="F291" i="176"/>
  <c r="F290" i="176"/>
  <c r="F289" i="176"/>
  <c r="F288" i="176"/>
  <c r="F287" i="176"/>
  <c r="F286" i="176"/>
  <c r="F285" i="176"/>
  <c r="F284" i="176"/>
  <c r="F283" i="176"/>
  <c r="F282" i="176"/>
  <c r="F281" i="176"/>
  <c r="F280" i="176"/>
  <c r="F279" i="176"/>
  <c r="F278" i="176"/>
  <c r="F277" i="176"/>
  <c r="F276" i="176"/>
  <c r="F275" i="176"/>
  <c r="F274" i="176"/>
  <c r="F273" i="176"/>
  <c r="F272" i="176"/>
  <c r="F271" i="176"/>
  <c r="F270" i="176"/>
  <c r="F269" i="176"/>
  <c r="F268" i="176"/>
  <c r="F267" i="176"/>
  <c r="F266" i="176"/>
  <c r="F265" i="176"/>
  <c r="F264" i="176"/>
  <c r="F263" i="176"/>
  <c r="F262" i="176"/>
  <c r="F261" i="176"/>
  <c r="F260" i="176"/>
  <c r="F259" i="176"/>
  <c r="F258" i="176"/>
  <c r="F257" i="176"/>
  <c r="F256" i="176"/>
  <c r="F255" i="176"/>
  <c r="F254" i="176"/>
  <c r="F253" i="176"/>
  <c r="F252" i="176"/>
  <c r="F251" i="176"/>
  <c r="F250" i="176"/>
  <c r="F249" i="176"/>
  <c r="F248" i="176"/>
  <c r="F247" i="176"/>
  <c r="F246" i="176"/>
  <c r="F245" i="176"/>
  <c r="F244" i="176"/>
  <c r="F243" i="176"/>
  <c r="F242" i="176"/>
  <c r="F241" i="176"/>
  <c r="F240" i="176"/>
  <c r="F239" i="176"/>
  <c r="F238" i="176"/>
  <c r="F237" i="176"/>
  <c r="F236" i="176"/>
  <c r="F235" i="176"/>
  <c r="F234" i="176"/>
  <c r="F233" i="176"/>
  <c r="F232" i="176"/>
  <c r="F231" i="176"/>
  <c r="F230" i="176"/>
  <c r="F229" i="176"/>
  <c r="F228" i="176"/>
  <c r="F227" i="176"/>
  <c r="F226" i="176"/>
  <c r="F225" i="176"/>
  <c r="F224" i="176"/>
  <c r="F223" i="176"/>
  <c r="F222" i="176"/>
  <c r="F221" i="176"/>
  <c r="F220" i="176"/>
  <c r="F219" i="176"/>
  <c r="F218" i="176"/>
  <c r="F217" i="176"/>
  <c r="F216" i="176"/>
  <c r="F215" i="176"/>
  <c r="F214" i="176"/>
  <c r="F213" i="176"/>
  <c r="F212" i="176"/>
  <c r="F211" i="176"/>
  <c r="F210" i="176"/>
  <c r="F209" i="176"/>
  <c r="F208" i="176"/>
  <c r="F207" i="176"/>
  <c r="F206" i="176"/>
  <c r="F205" i="176"/>
  <c r="F204" i="176"/>
  <c r="F203" i="176"/>
  <c r="K202" i="176"/>
  <c r="F202" i="176"/>
  <c r="K201" i="176"/>
  <c r="F201" i="176"/>
  <c r="K200" i="176"/>
  <c r="F200" i="176"/>
  <c r="K199" i="176"/>
  <c r="F199" i="176"/>
  <c r="K198" i="176"/>
  <c r="F198" i="176"/>
  <c r="K197" i="176"/>
  <c r="F197" i="176"/>
  <c r="K196" i="176"/>
  <c r="F196" i="176"/>
  <c r="K195" i="176"/>
  <c r="F195" i="176"/>
  <c r="K194" i="176"/>
  <c r="F194" i="176"/>
  <c r="K193" i="176"/>
  <c r="F193" i="176"/>
  <c r="K192" i="176"/>
  <c r="F192" i="176"/>
  <c r="K191" i="176"/>
  <c r="F191" i="176"/>
  <c r="K190" i="176"/>
  <c r="F190" i="176"/>
  <c r="K189" i="176"/>
  <c r="F189" i="176"/>
  <c r="K188" i="176"/>
  <c r="F188" i="176"/>
  <c r="K187" i="176"/>
  <c r="F187" i="176"/>
  <c r="K186" i="176"/>
  <c r="F186" i="176"/>
  <c r="K185" i="176"/>
  <c r="F185" i="176"/>
  <c r="K184" i="176"/>
  <c r="F184" i="176"/>
  <c r="K183" i="176"/>
  <c r="F183" i="176"/>
  <c r="K182" i="176"/>
  <c r="F182" i="176"/>
  <c r="K181" i="176"/>
  <c r="F181" i="176"/>
  <c r="K180" i="176"/>
  <c r="F180" i="176"/>
  <c r="K179" i="176"/>
  <c r="F179" i="176"/>
  <c r="K178" i="176"/>
  <c r="F178" i="176"/>
  <c r="K177" i="176"/>
  <c r="F177" i="176"/>
  <c r="K176" i="176"/>
  <c r="F176" i="176"/>
  <c r="K175" i="176"/>
  <c r="F175" i="176"/>
  <c r="K174" i="176"/>
  <c r="F174" i="176"/>
  <c r="K173" i="176"/>
  <c r="F173" i="176"/>
  <c r="K172" i="176"/>
  <c r="F172" i="176"/>
  <c r="K171" i="176"/>
  <c r="F171" i="176"/>
  <c r="K170" i="176"/>
  <c r="F170" i="176"/>
  <c r="K169" i="176"/>
  <c r="F169" i="176"/>
  <c r="K168" i="176"/>
  <c r="F168" i="176"/>
  <c r="K167" i="176"/>
  <c r="F167" i="176"/>
  <c r="K166" i="176"/>
  <c r="F166" i="176"/>
  <c r="K165" i="176"/>
  <c r="F165" i="176"/>
  <c r="K164" i="176"/>
  <c r="F164" i="176"/>
  <c r="K163" i="176"/>
  <c r="F163" i="176"/>
  <c r="K162" i="176"/>
  <c r="F162" i="176"/>
  <c r="K161" i="176"/>
  <c r="F161" i="176"/>
  <c r="K160" i="176"/>
  <c r="F160" i="176"/>
  <c r="K159" i="176"/>
  <c r="F159" i="176"/>
  <c r="K158" i="176"/>
  <c r="F158" i="176"/>
  <c r="K157" i="176"/>
  <c r="F157" i="176"/>
  <c r="K156" i="176"/>
  <c r="F156" i="176"/>
  <c r="K155" i="176"/>
  <c r="F155" i="176"/>
  <c r="K154" i="176"/>
  <c r="F154" i="176"/>
  <c r="K153" i="176"/>
  <c r="F153" i="176"/>
  <c r="K152" i="176"/>
  <c r="F152" i="176"/>
  <c r="K151" i="176"/>
  <c r="F151" i="176"/>
  <c r="K150" i="176"/>
  <c r="F150" i="176"/>
  <c r="K149" i="176"/>
  <c r="F149" i="176"/>
  <c r="K148" i="176"/>
  <c r="F148" i="176"/>
  <c r="K147" i="176"/>
  <c r="F147" i="176"/>
  <c r="K146" i="176"/>
  <c r="F146" i="176"/>
  <c r="K145" i="176"/>
  <c r="F145" i="176"/>
  <c r="K144" i="176"/>
  <c r="F144" i="176"/>
  <c r="K143" i="176"/>
  <c r="F143" i="176"/>
  <c r="K142" i="176"/>
  <c r="F142" i="176"/>
  <c r="K141" i="176"/>
  <c r="F141" i="176"/>
  <c r="K140" i="176"/>
  <c r="F140" i="176"/>
  <c r="K139" i="176"/>
  <c r="F139" i="176"/>
  <c r="K138" i="176"/>
  <c r="F138" i="176"/>
  <c r="K137" i="176"/>
  <c r="F137" i="176"/>
  <c r="K136" i="176"/>
  <c r="F136" i="176"/>
  <c r="K135" i="176"/>
  <c r="F135" i="176"/>
  <c r="K134" i="176"/>
  <c r="F134" i="176"/>
  <c r="K133" i="176"/>
  <c r="F133" i="176"/>
  <c r="K132" i="176"/>
  <c r="F132" i="176"/>
  <c r="K131" i="176"/>
  <c r="F131" i="176"/>
  <c r="K130" i="176"/>
  <c r="F130" i="176"/>
  <c r="K129" i="176"/>
  <c r="F129" i="176"/>
  <c r="K128" i="176"/>
  <c r="F128" i="176"/>
  <c r="K127" i="176"/>
  <c r="F127" i="176"/>
  <c r="K126" i="176"/>
  <c r="F126" i="176"/>
  <c r="K125" i="176"/>
  <c r="F125" i="176"/>
  <c r="K124" i="176"/>
  <c r="F124" i="176"/>
  <c r="K123" i="176"/>
  <c r="F123" i="176"/>
  <c r="K122" i="176"/>
  <c r="F122" i="176"/>
  <c r="K121" i="176"/>
  <c r="F121" i="176"/>
  <c r="K120" i="176"/>
  <c r="F120" i="176"/>
  <c r="K119" i="176"/>
  <c r="F119" i="176"/>
  <c r="K118" i="176"/>
  <c r="F118" i="176"/>
  <c r="K117" i="176"/>
  <c r="F117" i="176"/>
  <c r="K116" i="176"/>
  <c r="F116" i="176"/>
  <c r="K115" i="176"/>
  <c r="F115" i="176"/>
  <c r="K114" i="176"/>
  <c r="F114" i="176"/>
  <c r="K113" i="176"/>
  <c r="F113" i="176"/>
  <c r="K112" i="176"/>
  <c r="F112" i="176"/>
  <c r="K111" i="176"/>
  <c r="F111" i="176"/>
  <c r="K110" i="176"/>
  <c r="F110" i="176"/>
  <c r="K109" i="176"/>
  <c r="F109" i="176"/>
  <c r="K108" i="176"/>
  <c r="F108" i="176"/>
  <c r="K107" i="176"/>
  <c r="F107" i="176"/>
  <c r="K106" i="176"/>
  <c r="F106" i="176"/>
  <c r="K105" i="176"/>
  <c r="F105" i="176"/>
  <c r="K104" i="176"/>
  <c r="F104" i="176"/>
  <c r="K103" i="176"/>
  <c r="F103" i="176"/>
  <c r="K102" i="176"/>
  <c r="F102" i="176"/>
  <c r="K101" i="176"/>
  <c r="F101" i="176"/>
  <c r="K100" i="176"/>
  <c r="F100" i="176"/>
  <c r="K99" i="176"/>
  <c r="F99" i="176"/>
  <c r="K98" i="176"/>
  <c r="F98" i="176"/>
  <c r="K97" i="176"/>
  <c r="F97" i="176"/>
  <c r="K96" i="176"/>
  <c r="F96" i="176"/>
  <c r="K95" i="176"/>
  <c r="F95" i="176"/>
  <c r="K94" i="176"/>
  <c r="F94" i="176"/>
  <c r="K93" i="176"/>
  <c r="F93" i="176"/>
  <c r="K92" i="176"/>
  <c r="F92" i="176"/>
  <c r="K91" i="176"/>
  <c r="F91" i="176"/>
  <c r="K90" i="176"/>
  <c r="F90" i="176"/>
  <c r="K89" i="176"/>
  <c r="F89" i="176"/>
  <c r="K88" i="176"/>
  <c r="F88" i="176"/>
  <c r="K87" i="176"/>
  <c r="F87" i="176"/>
  <c r="K86" i="176"/>
  <c r="F86" i="176"/>
  <c r="K85" i="176"/>
  <c r="F85" i="176"/>
  <c r="K84" i="176"/>
  <c r="F84" i="176"/>
  <c r="K83" i="176"/>
  <c r="F83" i="176"/>
  <c r="K82" i="176"/>
  <c r="F82" i="176"/>
  <c r="K81" i="176"/>
  <c r="F81" i="176"/>
  <c r="K80" i="176"/>
  <c r="F80" i="176"/>
  <c r="K79" i="176"/>
  <c r="F79" i="176"/>
  <c r="K78" i="176"/>
  <c r="F78" i="176"/>
  <c r="K77" i="176"/>
  <c r="F77" i="176"/>
  <c r="K76" i="176"/>
  <c r="F76" i="176"/>
  <c r="K75" i="176"/>
  <c r="F75" i="176"/>
  <c r="K74" i="176"/>
  <c r="F74" i="176"/>
  <c r="K73" i="176"/>
  <c r="F73" i="176"/>
  <c r="K72" i="176"/>
  <c r="F72" i="176"/>
  <c r="K71" i="176"/>
  <c r="F71" i="176"/>
  <c r="K70" i="176"/>
  <c r="F70" i="176"/>
  <c r="K69" i="176"/>
  <c r="F69" i="176"/>
  <c r="K68" i="176"/>
  <c r="F68" i="176"/>
  <c r="K67" i="176"/>
  <c r="F67" i="176"/>
  <c r="K66" i="176"/>
  <c r="F66" i="176"/>
  <c r="K65" i="176"/>
  <c r="F65" i="176"/>
  <c r="K64" i="176"/>
  <c r="F64" i="176"/>
  <c r="K63" i="176"/>
  <c r="F63" i="176"/>
  <c r="K62" i="176"/>
  <c r="F62" i="176"/>
  <c r="K61" i="176"/>
  <c r="F61" i="176"/>
  <c r="K60" i="176"/>
  <c r="F60" i="176"/>
  <c r="K59" i="176"/>
  <c r="F59" i="176"/>
  <c r="K58" i="176"/>
  <c r="F58" i="176"/>
  <c r="K57" i="176"/>
  <c r="F57" i="176"/>
  <c r="K56" i="176"/>
  <c r="F56" i="176"/>
  <c r="K55" i="176"/>
  <c r="F55" i="176"/>
  <c r="K54" i="176"/>
  <c r="F54" i="176"/>
  <c r="K53" i="176"/>
  <c r="F53" i="176"/>
  <c r="K52" i="176"/>
  <c r="F52" i="176"/>
  <c r="K51" i="176"/>
  <c r="F51" i="176"/>
  <c r="K50" i="176"/>
  <c r="F50" i="176"/>
  <c r="K49" i="176"/>
  <c r="F49" i="176"/>
  <c r="K48" i="176"/>
  <c r="F48" i="176"/>
  <c r="K47" i="176"/>
  <c r="F47" i="176"/>
  <c r="K46" i="176"/>
  <c r="F46" i="176"/>
  <c r="K45" i="176"/>
  <c r="F45" i="176"/>
  <c r="K44" i="176"/>
  <c r="F44" i="176"/>
  <c r="K43" i="176"/>
  <c r="F43" i="176"/>
  <c r="K42" i="176"/>
  <c r="F42" i="176"/>
  <c r="K41" i="176"/>
  <c r="F41" i="176"/>
  <c r="K40" i="176"/>
  <c r="F40" i="176"/>
  <c r="K39" i="176"/>
  <c r="F39" i="176"/>
  <c r="K38" i="176"/>
  <c r="F38" i="176"/>
  <c r="K37" i="176"/>
  <c r="F37" i="176"/>
  <c r="K36" i="176"/>
  <c r="F36" i="176"/>
  <c r="K35" i="176"/>
  <c r="F35" i="176"/>
  <c r="K34" i="176"/>
  <c r="F34" i="176"/>
  <c r="K33" i="176"/>
  <c r="F33" i="176"/>
  <c r="K32" i="176"/>
  <c r="F32" i="176"/>
  <c r="K31" i="176"/>
  <c r="F31" i="176"/>
  <c r="K30" i="176"/>
  <c r="F30" i="176"/>
  <c r="K29" i="176"/>
  <c r="F29" i="176"/>
  <c r="K28" i="176"/>
  <c r="F28" i="176"/>
  <c r="K27" i="176"/>
  <c r="F27" i="176"/>
  <c r="K26" i="176"/>
  <c r="F26" i="176"/>
  <c r="K25" i="176"/>
  <c r="F25" i="176"/>
  <c r="K24" i="176"/>
  <c r="F24" i="176"/>
  <c r="K23" i="176"/>
  <c r="F23" i="176"/>
  <c r="K22" i="176"/>
  <c r="F22" i="176"/>
  <c r="K21" i="176"/>
  <c r="F21" i="176"/>
  <c r="K20" i="176"/>
  <c r="F20" i="176"/>
  <c r="K19" i="176"/>
  <c r="F19" i="176"/>
  <c r="K18" i="176"/>
  <c r="F18" i="176"/>
  <c r="K17" i="176"/>
  <c r="F17" i="176"/>
  <c r="P16" i="176"/>
  <c r="K16" i="176"/>
  <c r="F16" i="176"/>
  <c r="P15" i="176"/>
  <c r="K15" i="176"/>
  <c r="F15" i="176"/>
  <c r="P14" i="176"/>
  <c r="K14" i="176"/>
  <c r="F14" i="176"/>
  <c r="P13" i="176"/>
  <c r="K13" i="176"/>
  <c r="F13" i="176"/>
  <c r="P12" i="176"/>
  <c r="K12" i="176"/>
  <c r="F12" i="176"/>
  <c r="P11" i="176"/>
  <c r="K11" i="176"/>
  <c r="F11" i="176"/>
  <c r="P10" i="176"/>
  <c r="K10" i="176"/>
  <c r="F10" i="176"/>
  <c r="P9" i="176"/>
  <c r="K9" i="176"/>
  <c r="F9" i="176"/>
  <c r="P8" i="176"/>
  <c r="K8" i="176"/>
  <c r="F8" i="176"/>
  <c r="P7" i="176"/>
  <c r="K7" i="176"/>
  <c r="F7" i="176"/>
  <c r="P6" i="176"/>
  <c r="K6" i="176"/>
  <c r="F6" i="176"/>
  <c r="P5" i="176"/>
  <c r="K5" i="176"/>
  <c r="F5" i="176"/>
  <c r="P4" i="176"/>
  <c r="K4" i="176"/>
  <c r="F4" i="176"/>
  <c r="P3" i="176"/>
  <c r="K3" i="176"/>
  <c r="F3" i="176"/>
  <c r="P2" i="176"/>
  <c r="D135" i="149" s="1"/>
  <c r="K2" i="176"/>
  <c r="F2" i="176"/>
  <c r="D120" i="149" l="1"/>
  <c r="D127" i="149"/>
  <c r="E75" i="150"/>
  <c r="F75" i="150" s="1"/>
  <c r="Q75" i="150" l="1"/>
  <c r="E73" i="150"/>
  <c r="F73" i="150" s="1"/>
  <c r="Q73" i="150" s="1"/>
  <c r="E72" i="150"/>
  <c r="F72" i="150" s="1"/>
  <c r="I72" i="150" s="1"/>
  <c r="E71" i="150"/>
  <c r="F71" i="150" s="1"/>
  <c r="I71" i="150" s="1"/>
  <c r="E6" i="150"/>
  <c r="F6" i="150" s="1"/>
  <c r="V54" i="149"/>
  <c r="E78" i="150"/>
  <c r="F78" i="150" s="1"/>
  <c r="E77" i="150"/>
  <c r="F77" i="150" s="1"/>
  <c r="Q77" i="150" s="1"/>
  <c r="E62" i="150"/>
  <c r="F62" i="150" s="1"/>
  <c r="E61" i="150"/>
  <c r="F61" i="150" s="1"/>
  <c r="E60" i="150"/>
  <c r="F60" i="150" s="1"/>
  <c r="E59" i="150"/>
  <c r="F59" i="150" s="1"/>
  <c r="E58" i="150"/>
  <c r="F58" i="150" s="1"/>
  <c r="Q54" i="149"/>
  <c r="L53" i="149"/>
  <c r="E8" i="150" s="1"/>
  <c r="I18" i="150"/>
  <c r="J18" i="150"/>
  <c r="I19" i="150"/>
  <c r="J19" i="150"/>
  <c r="J17" i="150"/>
  <c r="I17" i="150"/>
  <c r="J13" i="150"/>
  <c r="J14" i="150"/>
  <c r="J24" i="150" s="1"/>
  <c r="J12" i="150"/>
  <c r="J22" i="150" s="1"/>
  <c r="I13" i="150"/>
  <c r="I14" i="150"/>
  <c r="I24" i="150" s="1"/>
  <c r="I12" i="150"/>
  <c r="E74" i="150"/>
  <c r="F74" i="150" s="1"/>
  <c r="Q74" i="150" s="1"/>
  <c r="E70" i="150"/>
  <c r="F70" i="150" s="1"/>
  <c r="F68" i="150"/>
  <c r="E64" i="150"/>
  <c r="F64" i="150" s="1"/>
  <c r="E63" i="150"/>
  <c r="F63" i="150" s="1"/>
  <c r="F18" i="150"/>
  <c r="F19" i="150"/>
  <c r="F17" i="150"/>
  <c r="E18" i="150"/>
  <c r="E19" i="150"/>
  <c r="E17" i="150"/>
  <c r="E7" i="150"/>
  <c r="F56" i="150"/>
  <c r="E45" i="150"/>
  <c r="F45" i="150" s="1"/>
  <c r="G97" i="150" s="1"/>
  <c r="F54" i="150"/>
  <c r="E14" i="150"/>
  <c r="F12" i="150"/>
  <c r="F13" i="150"/>
  <c r="F14" i="150"/>
  <c r="E12" i="150"/>
  <c r="E13" i="150"/>
  <c r="D6" i="150"/>
  <c r="E24" i="150" l="1"/>
  <c r="I22" i="150"/>
  <c r="F7" i="150"/>
  <c r="F23" i="150"/>
  <c r="E30" i="150"/>
  <c r="F30" i="150" s="1"/>
  <c r="E23" i="150"/>
  <c r="P78" i="150"/>
  <c r="F27" i="150"/>
  <c r="F52" i="150" s="1"/>
  <c r="J72" i="150"/>
  <c r="K72" i="150" s="1"/>
  <c r="L72" i="150" s="1"/>
  <c r="M72" i="150" s="1"/>
  <c r="N72" i="150" s="1"/>
  <c r="J71" i="150"/>
  <c r="K71" i="150" s="1"/>
  <c r="L71" i="150" s="1"/>
  <c r="M71" i="150" s="1"/>
  <c r="N71" i="150" s="1"/>
  <c r="O71" i="150" s="1"/>
  <c r="P71" i="150" s="1"/>
  <c r="F24" i="150"/>
  <c r="I23" i="150"/>
  <c r="E22" i="150"/>
  <c r="J23" i="150"/>
  <c r="F34" i="150"/>
  <c r="E27" i="150"/>
  <c r="F22" i="150"/>
  <c r="E33" i="150"/>
  <c r="AA53" i="149"/>
  <c r="E9" i="150" s="1"/>
  <c r="Q76" i="150" s="1"/>
  <c r="Q54" i="150"/>
  <c r="Q55" i="150"/>
  <c r="I75" i="150" l="1"/>
  <c r="G98" i="150"/>
  <c r="G99" i="150" s="1"/>
  <c r="G109" i="150"/>
  <c r="G110" i="150" s="1"/>
  <c r="E37" i="150"/>
  <c r="I54" i="150"/>
  <c r="J54" i="150" s="1"/>
  <c r="K54" i="150" s="1"/>
  <c r="L54" i="150" s="1"/>
  <c r="M54" i="150" s="1"/>
  <c r="N54" i="150" s="1"/>
  <c r="O54" i="150" s="1"/>
  <c r="P54" i="150" s="1"/>
  <c r="I77" i="150"/>
  <c r="J77" i="150" s="1"/>
  <c r="K77" i="150" s="1"/>
  <c r="L77" i="150" s="1"/>
  <c r="M77" i="150" s="1"/>
  <c r="N77" i="150" s="1"/>
  <c r="O77" i="150" s="1"/>
  <c r="P77" i="150" s="1"/>
  <c r="I73" i="150"/>
  <c r="J73" i="150" s="1"/>
  <c r="I74" i="150"/>
  <c r="E34" i="150"/>
  <c r="G27" i="150"/>
  <c r="O72" i="150"/>
  <c r="L52" i="150"/>
  <c r="L53" i="150"/>
  <c r="K52" i="150"/>
  <c r="O53" i="150"/>
  <c r="O52" i="150"/>
  <c r="P52" i="150"/>
  <c r="K53" i="150"/>
  <c r="P53" i="150"/>
  <c r="I58" i="150"/>
  <c r="I70" i="150"/>
  <c r="M67" i="150"/>
  <c r="P67" i="150"/>
  <c r="O67" i="150"/>
  <c r="N67" i="150"/>
  <c r="J67" i="150"/>
  <c r="I67" i="150"/>
  <c r="L67" i="150"/>
  <c r="K67" i="150"/>
  <c r="I66" i="150"/>
  <c r="I63" i="150"/>
  <c r="I60" i="150"/>
  <c r="I56" i="150"/>
  <c r="I57" i="150"/>
  <c r="N48" i="150"/>
  <c r="I48" i="150"/>
  <c r="I51" i="150"/>
  <c r="J47" i="150"/>
  <c r="J48" i="150"/>
  <c r="M50" i="150"/>
  <c r="M47" i="150"/>
  <c r="N50" i="150"/>
  <c r="N51" i="150"/>
  <c r="N47" i="150"/>
  <c r="I50" i="150"/>
  <c r="J50" i="150"/>
  <c r="J51" i="150"/>
  <c r="M48" i="150"/>
  <c r="M51" i="150"/>
  <c r="I79" i="150" l="1"/>
  <c r="J79" i="150" s="1"/>
  <c r="K79" i="150" s="1"/>
  <c r="L79" i="150" s="1"/>
  <c r="M79" i="150" s="1"/>
  <c r="N79" i="150" s="1"/>
  <c r="O79" i="150" s="1"/>
  <c r="P79" i="150" s="1"/>
  <c r="J74" i="150"/>
  <c r="I87" i="150"/>
  <c r="I83" i="150"/>
  <c r="J75" i="150"/>
  <c r="K75" i="150" s="1"/>
  <c r="L75" i="150" s="1"/>
  <c r="M75" i="150" s="1"/>
  <c r="N75" i="150" s="1"/>
  <c r="O75" i="150" s="1"/>
  <c r="P75" i="150" s="1"/>
  <c r="J70" i="150"/>
  <c r="J63" i="150"/>
  <c r="K63" i="150" s="1"/>
  <c r="L63" i="150" s="1"/>
  <c r="M63" i="150" s="1"/>
  <c r="N63" i="150" s="1"/>
  <c r="O63" i="150" s="1"/>
  <c r="P63" i="150" s="1"/>
  <c r="J60" i="150"/>
  <c r="K60" i="150" s="1"/>
  <c r="L60" i="150" s="1"/>
  <c r="M60" i="150" s="1"/>
  <c r="N60" i="150" s="1"/>
  <c r="O60" i="150" s="1"/>
  <c r="P60" i="150" s="1"/>
  <c r="J58" i="150"/>
  <c r="K58" i="150" s="1"/>
  <c r="L58" i="150" s="1"/>
  <c r="M58" i="150" s="1"/>
  <c r="N58" i="150" s="1"/>
  <c r="O58" i="150" s="1"/>
  <c r="P58" i="150" s="1"/>
  <c r="J57" i="150"/>
  <c r="K57" i="150" s="1"/>
  <c r="L57" i="150" s="1"/>
  <c r="M57" i="150" s="1"/>
  <c r="N57" i="150" s="1"/>
  <c r="O57" i="150" s="1"/>
  <c r="P57" i="150" s="1"/>
  <c r="J56" i="150"/>
  <c r="K56" i="150" s="1"/>
  <c r="L56" i="150" s="1"/>
  <c r="M56" i="150" s="1"/>
  <c r="P48" i="150"/>
  <c r="L48" i="150"/>
  <c r="L51" i="150"/>
  <c r="K48" i="150"/>
  <c r="L50" i="150"/>
  <c r="O50" i="150"/>
  <c r="L47" i="150"/>
  <c r="P51" i="150"/>
  <c r="O51" i="150"/>
  <c r="O48" i="150"/>
  <c r="K51" i="150"/>
  <c r="P47" i="150"/>
  <c r="K50" i="150"/>
  <c r="O47" i="150"/>
  <c r="P50" i="150"/>
  <c r="E38" i="150"/>
  <c r="F38" i="150" s="1"/>
  <c r="E39" i="150"/>
  <c r="F39" i="150" s="1"/>
  <c r="K73" i="150"/>
  <c r="P72" i="150"/>
  <c r="K68" i="150"/>
  <c r="I68" i="150"/>
  <c r="L69" i="150"/>
  <c r="J68" i="150"/>
  <c r="I69" i="150"/>
  <c r="M69" i="150"/>
  <c r="J69" i="150"/>
  <c r="K69" i="150"/>
  <c r="L68" i="150"/>
  <c r="P66" i="150"/>
  <c r="M66" i="150"/>
  <c r="K66" i="150"/>
  <c r="L66" i="150"/>
  <c r="J66" i="150"/>
  <c r="N66" i="150"/>
  <c r="O66" i="150"/>
  <c r="I64" i="150"/>
  <c r="I65" i="150"/>
  <c r="K64" i="150"/>
  <c r="K65" i="150"/>
  <c r="I47" i="150"/>
  <c r="K47" i="150" l="1"/>
  <c r="N56" i="150"/>
  <c r="Q78" i="150"/>
  <c r="L78" i="150"/>
  <c r="K74" i="150"/>
  <c r="J87" i="150"/>
  <c r="J83" i="150"/>
  <c r="K70" i="150"/>
  <c r="L73" i="150"/>
  <c r="M68" i="150"/>
  <c r="M65" i="150"/>
  <c r="J65" i="150"/>
  <c r="L64" i="150"/>
  <c r="M64" i="150"/>
  <c r="J64" i="150"/>
  <c r="L65" i="150"/>
  <c r="O56" i="150" l="1"/>
  <c r="P56" i="150" s="1"/>
  <c r="I78" i="150"/>
  <c r="L74" i="150"/>
  <c r="K87" i="150"/>
  <c r="K83" i="150"/>
  <c r="L70" i="150"/>
  <c r="L86" i="150" s="1"/>
  <c r="N78" i="150"/>
  <c r="J78" i="150"/>
  <c r="J86" i="150" s="1"/>
  <c r="K78" i="150"/>
  <c r="K86" i="150" s="1"/>
  <c r="M78" i="150"/>
  <c r="O78" i="150"/>
  <c r="M73" i="150"/>
  <c r="N69" i="150"/>
  <c r="N68" i="150"/>
  <c r="N65" i="150"/>
  <c r="O64" i="150"/>
  <c r="N64" i="150"/>
  <c r="O65" i="150"/>
  <c r="P65" i="150"/>
  <c r="P64" i="150"/>
  <c r="K82" i="150" l="1"/>
  <c r="K84" i="150" s="1"/>
  <c r="I86" i="150"/>
  <c r="I88" i="150" s="1"/>
  <c r="I82" i="150"/>
  <c r="I84" i="150" s="1"/>
  <c r="J82" i="150"/>
  <c r="J84" i="150" s="1"/>
  <c r="L82" i="150"/>
  <c r="J88" i="150"/>
  <c r="K88" i="150"/>
  <c r="M74" i="150"/>
  <c r="L87" i="150"/>
  <c r="L83" i="150"/>
  <c r="M70" i="150"/>
  <c r="M86" i="150" s="1"/>
  <c r="N73" i="150"/>
  <c r="O69" i="150"/>
  <c r="P68" i="150"/>
  <c r="O68" i="150"/>
  <c r="P69" i="150"/>
  <c r="M82" i="150" l="1"/>
  <c r="J90" i="150"/>
  <c r="L88" i="150"/>
  <c r="L84" i="150"/>
  <c r="N74" i="150"/>
  <c r="M87" i="150"/>
  <c r="M83" i="150"/>
  <c r="N70" i="150"/>
  <c r="N86" i="150" s="1"/>
  <c r="O73" i="150"/>
  <c r="N82" i="150" l="1"/>
  <c r="L90" i="150"/>
  <c r="J91" i="150" s="1"/>
  <c r="M84" i="150"/>
  <c r="M88" i="150"/>
  <c r="O74" i="150"/>
  <c r="N87" i="150"/>
  <c r="N83" i="150"/>
  <c r="O70" i="150"/>
  <c r="O86" i="150" s="1"/>
  <c r="P73" i="150"/>
  <c r="O82" i="150" l="1"/>
  <c r="N84" i="150"/>
  <c r="N88" i="150"/>
  <c r="P74" i="150"/>
  <c r="O87" i="150"/>
  <c r="O83" i="150"/>
  <c r="P70" i="150"/>
  <c r="P82" i="150" s="1"/>
  <c r="P86" i="150" l="1"/>
  <c r="N90" i="150"/>
  <c r="O84" i="150"/>
  <c r="O88" i="150"/>
  <c r="P87" i="150"/>
  <c r="P83" i="150"/>
  <c r="P84" i="150" l="1"/>
  <c r="P88" i="150"/>
  <c r="P90" i="150" l="1"/>
  <c r="N91" i="150" s="1"/>
  <c r="J92" i="150" s="1"/>
  <c r="J93" i="150" s="1"/>
  <c r="O182" i="149" s="1"/>
  <c r="O180" i="149" l="1"/>
</calcChain>
</file>

<file path=xl/sharedStrings.xml><?xml version="1.0" encoding="utf-8"?>
<sst xmlns="http://schemas.openxmlformats.org/spreadsheetml/2006/main" count="7818" uniqueCount="3271">
  <si>
    <t>地域区分</t>
    <rPh sb="0" eb="2">
      <t>チイキ</t>
    </rPh>
    <rPh sb="2" eb="4">
      <t>クブン</t>
    </rPh>
    <phoneticPr fontId="6"/>
  </si>
  <si>
    <t>A</t>
    <phoneticPr fontId="6"/>
  </si>
  <si>
    <t>都市部</t>
    <rPh sb="0" eb="3">
      <t>トシブ</t>
    </rPh>
    <phoneticPr fontId="6"/>
  </si>
  <si>
    <t>保育短時間認定</t>
    <rPh sb="0" eb="2">
      <t>ホイク</t>
    </rPh>
    <rPh sb="2" eb="3">
      <t>タン</t>
    </rPh>
    <rPh sb="3" eb="5">
      <t>ジカン</t>
    </rPh>
    <rPh sb="5" eb="7">
      <t>ニンテイ</t>
    </rPh>
    <phoneticPr fontId="6"/>
  </si>
  <si>
    <t>保育標準時間認定</t>
    <rPh sb="0" eb="2">
      <t>ホイク</t>
    </rPh>
    <rPh sb="2" eb="4">
      <t>ヒョウジュン</t>
    </rPh>
    <rPh sb="4" eb="6">
      <t>ジカン</t>
    </rPh>
    <rPh sb="6" eb="8">
      <t>ニンテイ</t>
    </rPh>
    <phoneticPr fontId="6"/>
  </si>
  <si>
    <t>減価償却費加算</t>
    <rPh sb="0" eb="2">
      <t>ゲンカ</t>
    </rPh>
    <rPh sb="2" eb="5">
      <t>ショウキャクヒ</t>
    </rPh>
    <rPh sb="5" eb="7">
      <t>カサン</t>
    </rPh>
    <phoneticPr fontId="6"/>
  </si>
  <si>
    <t>休日保育加算</t>
    <rPh sb="0" eb="2">
      <t>キュウジツ</t>
    </rPh>
    <rPh sb="2" eb="4">
      <t>ホイク</t>
    </rPh>
    <rPh sb="4" eb="6">
      <t>カサン</t>
    </rPh>
    <phoneticPr fontId="6"/>
  </si>
  <si>
    <t>標準</t>
    <rPh sb="0" eb="2">
      <t>ヒョウジュン</t>
    </rPh>
    <phoneticPr fontId="6"/>
  </si>
  <si>
    <t>番号</t>
    <rPh sb="0" eb="2">
      <t>バンゴウ</t>
    </rPh>
    <phoneticPr fontId="6"/>
  </si>
  <si>
    <t>1人</t>
    <rPh sb="1" eb="2">
      <t>ニン</t>
    </rPh>
    <phoneticPr fontId="6"/>
  </si>
  <si>
    <t>その他地域</t>
    <rPh sb="2" eb="3">
      <t>タ</t>
    </rPh>
    <rPh sb="3" eb="5">
      <t>チイキ</t>
    </rPh>
    <phoneticPr fontId="6"/>
  </si>
  <si>
    <t>給食週当たり実施日数</t>
    <rPh sb="0" eb="2">
      <t>キュウショク</t>
    </rPh>
    <rPh sb="2" eb="3">
      <t>シュウ</t>
    </rPh>
    <rPh sb="3" eb="4">
      <t>ア</t>
    </rPh>
    <rPh sb="6" eb="8">
      <t>ジッシ</t>
    </rPh>
    <rPh sb="8" eb="10">
      <t>ニッスウ</t>
    </rPh>
    <phoneticPr fontId="6"/>
  </si>
  <si>
    <t>3日</t>
    <rPh sb="1" eb="2">
      <t>ニチ</t>
    </rPh>
    <phoneticPr fontId="6"/>
  </si>
  <si>
    <t>有無</t>
    <rPh sb="0" eb="2">
      <t>ウム</t>
    </rPh>
    <phoneticPr fontId="6"/>
  </si>
  <si>
    <t>冷暖房費加算用地域区分</t>
    <rPh sb="0" eb="3">
      <t>レイダンボウ</t>
    </rPh>
    <rPh sb="3" eb="4">
      <t>ヒ</t>
    </rPh>
    <rPh sb="4" eb="6">
      <t>カサン</t>
    </rPh>
    <rPh sb="6" eb="7">
      <t>ヨウ</t>
    </rPh>
    <rPh sb="7" eb="9">
      <t>チイキ</t>
    </rPh>
    <rPh sb="9" eb="11">
      <t>クブン</t>
    </rPh>
    <phoneticPr fontId="6"/>
  </si>
  <si>
    <t>0日</t>
    <rPh sb="1" eb="2">
      <t>ニチ</t>
    </rPh>
    <phoneticPr fontId="6"/>
  </si>
  <si>
    <t>1日</t>
    <rPh sb="1" eb="2">
      <t>ニチ</t>
    </rPh>
    <phoneticPr fontId="6"/>
  </si>
  <si>
    <t>2日</t>
    <rPh sb="1" eb="2">
      <t>ニチ</t>
    </rPh>
    <phoneticPr fontId="6"/>
  </si>
  <si>
    <t>4日</t>
    <rPh sb="1" eb="2">
      <t>ニチ</t>
    </rPh>
    <phoneticPr fontId="6"/>
  </si>
  <si>
    <t>5日</t>
    <rPh sb="1" eb="2">
      <t>ニチ</t>
    </rPh>
    <phoneticPr fontId="6"/>
  </si>
  <si>
    <t>チーム保育教員数</t>
    <rPh sb="3" eb="5">
      <t>ホイク</t>
    </rPh>
    <rPh sb="5" eb="8">
      <t>キョウインスウ</t>
    </rPh>
    <phoneticPr fontId="6"/>
  </si>
  <si>
    <t>0人</t>
    <rPh sb="1" eb="2">
      <t>ニン</t>
    </rPh>
    <phoneticPr fontId="6"/>
  </si>
  <si>
    <t>2人</t>
    <rPh sb="1" eb="2">
      <t>ニン</t>
    </rPh>
    <phoneticPr fontId="6"/>
  </si>
  <si>
    <t>3人</t>
    <rPh sb="1" eb="2">
      <t>ニン</t>
    </rPh>
    <phoneticPr fontId="6"/>
  </si>
  <si>
    <t>質改善</t>
    <rPh sb="0" eb="1">
      <t>シツ</t>
    </rPh>
    <rPh sb="1" eb="3">
      <t>カイゼン</t>
    </rPh>
    <phoneticPr fontId="6"/>
  </si>
  <si>
    <t>標準/都市部</t>
    <rPh sb="0" eb="2">
      <t>ヒョウジュン</t>
    </rPh>
    <rPh sb="3" eb="6">
      <t>トシブ</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</si>
  <si>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</si>
  <si>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</si>
  <si>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</si>
  <si>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</si>
  <si>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</si>
  <si>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</si>
  <si>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</si>
  <si>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</si>
  <si>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加算部分２</t>
    <rPh sb="0" eb="2">
      <t>カサン</t>
    </rPh>
    <rPh sb="2" eb="4">
      <t>ブブン</t>
    </rPh>
    <phoneticPr fontId="6"/>
  </si>
  <si>
    <t>冷暖房費加算</t>
    <rPh sb="0" eb="3">
      <t>レイダンボウ</t>
    </rPh>
    <rPh sb="3" eb="4">
      <t>ヒ</t>
    </rPh>
    <rPh sb="4" eb="6">
      <t>カサン</t>
    </rPh>
    <phoneticPr fontId="7"/>
  </si>
  <si>
    <t>１級地</t>
    <rPh sb="1" eb="3">
      <t>キュウチ</t>
    </rPh>
    <phoneticPr fontId="7"/>
  </si>
  <si>
    <t>４級地</t>
    <rPh sb="1" eb="3">
      <t>キュウチ</t>
    </rPh>
    <phoneticPr fontId="7"/>
  </si>
  <si>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7"/>
  </si>
  <si>
    <t>２級地</t>
    <rPh sb="1" eb="3">
      <t>キュウチ</t>
    </rPh>
    <phoneticPr fontId="7"/>
  </si>
  <si>
    <t>その他地域</t>
    <rPh sb="2" eb="3">
      <t>タ</t>
    </rPh>
    <rPh sb="3" eb="5">
      <t>チイキ</t>
    </rPh>
    <phoneticPr fontId="7"/>
  </si>
  <si>
    <t>３級地</t>
    <rPh sb="1" eb="3">
      <t>キュウチ</t>
    </rPh>
    <phoneticPr fontId="7"/>
  </si>
  <si>
    <t>※３月初日の利用子どもの単価に加算</t>
    <rPh sb="3" eb="5">
      <t>ショニチ</t>
    </rPh>
    <rPh sb="6" eb="8">
      <t>リヨウ</t>
    </rPh>
    <rPh sb="8" eb="9">
      <t>コ</t>
    </rPh>
    <phoneticPr fontId="7"/>
  </si>
  <si>
    <t>除雪費加算</t>
    <rPh sb="0" eb="2">
      <t>ジョセツ</t>
    </rPh>
    <rPh sb="2" eb="3">
      <t>ヒ</t>
    </rPh>
    <rPh sb="3" eb="5">
      <t>カサン</t>
    </rPh>
    <phoneticPr fontId="7"/>
  </si>
  <si>
    <t>降灰除去費加算</t>
    <rPh sb="0" eb="2">
      <t>コウカイ</t>
    </rPh>
    <rPh sb="2" eb="4">
      <t>ジョキョ</t>
    </rPh>
    <rPh sb="4" eb="5">
      <t>ヒ</t>
    </rPh>
    <rPh sb="5" eb="7">
      <t>カサン</t>
    </rPh>
    <phoneticPr fontId="7"/>
  </si>
  <si>
    <t>施設機能強化推進費加算</t>
    <rPh sb="0" eb="2">
      <t>シセツ</t>
    </rPh>
    <rPh sb="2" eb="4">
      <t>キノウ</t>
    </rPh>
    <rPh sb="4" eb="6">
      <t>キョウカ</t>
    </rPh>
    <rPh sb="6" eb="8">
      <t>スイシン</t>
    </rPh>
    <rPh sb="8" eb="9">
      <t>ヒ</t>
    </rPh>
    <rPh sb="9" eb="11">
      <t>カサン</t>
    </rPh>
    <phoneticPr fontId="7"/>
  </si>
  <si>
    <t>第三者評価受審加算</t>
    <rPh sb="0" eb="3">
      <t>ダイサンシャ</t>
    </rPh>
    <rPh sb="3" eb="5">
      <t>ヒョウカ</t>
    </rPh>
    <rPh sb="5" eb="7">
      <t>ジュシン</t>
    </rPh>
    <rPh sb="7" eb="9">
      <t>カサン</t>
    </rPh>
    <phoneticPr fontId="7"/>
  </si>
  <si>
    <t>機能部分</t>
    <rPh sb="0" eb="2">
      <t>キノウ</t>
    </rPh>
    <rPh sb="2" eb="4">
      <t>ブブン</t>
    </rPh>
    <phoneticPr fontId="6"/>
  </si>
  <si>
    <t>入所児童処遇特別加算</t>
    <phoneticPr fontId="6"/>
  </si>
  <si>
    <t>夜間（H26運営費）</t>
    <rPh sb="0" eb="2">
      <t>ヤカン</t>
    </rPh>
    <rPh sb="6" eb="9">
      <t>ウンエイヒ</t>
    </rPh>
    <phoneticPr fontId="6"/>
  </si>
  <si>
    <t>休日保育の年間延べ利用子ども数</t>
    <phoneticPr fontId="6"/>
  </si>
  <si>
    <t>高齢者者等の年間総雇用時間数</t>
    <phoneticPr fontId="6"/>
  </si>
  <si>
    <t>なし</t>
    <phoneticPr fontId="6"/>
  </si>
  <si>
    <t>あり</t>
    <phoneticPr fontId="6"/>
  </si>
  <si>
    <t>1200時間以上</t>
    <phoneticPr fontId="6"/>
  </si>
  <si>
    <t>その他の地域</t>
    <phoneticPr fontId="6"/>
  </si>
  <si>
    <t>－</t>
    <phoneticPr fontId="6"/>
  </si>
  <si>
    <t>認可施設/機能部分</t>
    <rPh sb="0" eb="2">
      <t>ニンカ</t>
    </rPh>
    <rPh sb="2" eb="4">
      <t>シセツ</t>
    </rPh>
    <rPh sb="5" eb="7">
      <t>キノウ</t>
    </rPh>
    <rPh sb="7" eb="9">
      <t>ブブン</t>
    </rPh>
    <phoneticPr fontId="6"/>
  </si>
  <si>
    <t>認可施設</t>
    <rPh sb="0" eb="2">
      <t>ニンカ</t>
    </rPh>
    <rPh sb="2" eb="4">
      <t>シセツ</t>
    </rPh>
    <phoneticPr fontId="6"/>
  </si>
  <si>
    <t>a'</t>
    <phoneticPr fontId="6"/>
  </si>
  <si>
    <t>b'</t>
    <phoneticPr fontId="6"/>
  </si>
  <si>
    <t>a''</t>
    <phoneticPr fontId="6"/>
  </si>
  <si>
    <t>b''</t>
    <phoneticPr fontId="6"/>
  </si>
  <si>
    <t>4人</t>
    <rPh sb="1" eb="2">
      <t>ニン</t>
    </rPh>
    <phoneticPr fontId="6"/>
  </si>
  <si>
    <t>400時間以上 800時間未満</t>
    <phoneticPr fontId="6"/>
  </si>
  <si>
    <t>a'×12+b'</t>
    <phoneticPr fontId="6"/>
  </si>
  <si>
    <t>a''×12+b''</t>
    <phoneticPr fontId="6"/>
  </si>
  <si>
    <t>調整部分</t>
    <rPh sb="0" eb="2">
      <t>チョウセイ</t>
    </rPh>
    <rPh sb="2" eb="4">
      <t>ブブン</t>
    </rPh>
    <phoneticPr fontId="6"/>
  </si>
  <si>
    <t>凡例：</t>
    <rPh sb="0" eb="2">
      <t>ハンレイ</t>
    </rPh>
    <phoneticPr fontId="6"/>
  </si>
  <si>
    <t>リストから選択</t>
    <rPh sb="5" eb="7">
      <t>センタク</t>
    </rPh>
    <phoneticPr fontId="6"/>
  </si>
  <si>
    <t>数を直接入力（０以上の整数）</t>
    <rPh sb="0" eb="1">
      <t>スウ</t>
    </rPh>
    <rPh sb="2" eb="4">
      <t>チョクセツ</t>
    </rPh>
    <rPh sb="4" eb="6">
      <t>ニュウリョク</t>
    </rPh>
    <rPh sb="8" eb="10">
      <t>イジョウ</t>
    </rPh>
    <rPh sb="11" eb="13">
      <t>セイスウ</t>
    </rPh>
    <phoneticPr fontId="6"/>
  </si>
  <si>
    <t>○前提条件</t>
    <rPh sb="1" eb="3">
      <t>ゼンテイ</t>
    </rPh>
    <rPh sb="3" eb="5">
      <t>ジョウケン</t>
    </rPh>
    <phoneticPr fontId="6"/>
  </si>
  <si>
    <t>設定項目</t>
    <rPh sb="0" eb="2">
      <t>セッテイ</t>
    </rPh>
    <rPh sb="2" eb="4">
      <t>コウモク</t>
    </rPh>
    <phoneticPr fontId="6"/>
  </si>
  <si>
    <t>設定</t>
    <rPh sb="0" eb="2">
      <t>セッテイ</t>
    </rPh>
    <phoneticPr fontId="6"/>
  </si>
  <si>
    <t>フラグ</t>
    <phoneticPr fontId="6"/>
  </si>
  <si>
    <t>保育標準時間</t>
    <rPh sb="0" eb="2">
      <t>ホイク</t>
    </rPh>
    <rPh sb="2" eb="4">
      <t>ヒョウジュン</t>
    </rPh>
    <rPh sb="4" eb="6">
      <t>ジカン</t>
    </rPh>
    <phoneticPr fontId="6"/>
  </si>
  <si>
    <t>保育短時間</t>
    <rPh sb="0" eb="2">
      <t>ホイク</t>
    </rPh>
    <rPh sb="2" eb="3">
      <t>タン</t>
    </rPh>
    <rPh sb="3" eb="5">
      <t>ジカン</t>
    </rPh>
    <phoneticPr fontId="6"/>
  </si>
  <si>
    <t>　２歳児数（３号）</t>
    <rPh sb="2" eb="4">
      <t>サイジ</t>
    </rPh>
    <rPh sb="4" eb="5">
      <t>スウ</t>
    </rPh>
    <rPh sb="7" eb="8">
      <t>ゴウ</t>
    </rPh>
    <phoneticPr fontId="6"/>
  </si>
  <si>
    <t>　１歳児数（３号）</t>
    <rPh sb="2" eb="4">
      <t>サイジ</t>
    </rPh>
    <rPh sb="4" eb="5">
      <t>スウ</t>
    </rPh>
    <rPh sb="7" eb="8">
      <t>ゴウ</t>
    </rPh>
    <phoneticPr fontId="6"/>
  </si>
  <si>
    <t>　乳児数（３号）</t>
    <rPh sb="1" eb="3">
      <t>ニュウジ</t>
    </rPh>
    <rPh sb="2" eb="3">
      <t>ジ</t>
    </rPh>
    <rPh sb="3" eb="4">
      <t>スウ</t>
    </rPh>
    <rPh sb="6" eb="7">
      <t>ゴウ</t>
    </rPh>
    <phoneticPr fontId="6"/>
  </si>
  <si>
    <t>３号園児数合計</t>
    <rPh sb="1" eb="2">
      <t>ゴウ</t>
    </rPh>
    <rPh sb="2" eb="5">
      <t>エンジスウ</t>
    </rPh>
    <rPh sb="5" eb="7">
      <t>ゴウケイ</t>
    </rPh>
    <phoneticPr fontId="6"/>
  </si>
  <si>
    <t>休日保育の年間延べ利用子ども数</t>
    <phoneticPr fontId="6"/>
  </si>
  <si>
    <t>加算等項目</t>
    <rPh sb="0" eb="2">
      <t>カサン</t>
    </rPh>
    <rPh sb="2" eb="3">
      <t>トウ</t>
    </rPh>
    <rPh sb="3" eb="5">
      <t>コウモク</t>
    </rPh>
    <phoneticPr fontId="6"/>
  </si>
  <si>
    <t>月額/年額</t>
    <rPh sb="0" eb="2">
      <t>ゲツガク</t>
    </rPh>
    <rPh sb="3" eb="5">
      <t>ネンガク</t>
    </rPh>
    <phoneticPr fontId="6"/>
  </si>
  <si>
    <t>基本額/処遇改善等加算</t>
    <rPh sb="0" eb="3">
      <t>キホンガク</t>
    </rPh>
    <rPh sb="4" eb="6">
      <t>ショグウ</t>
    </rPh>
    <rPh sb="6" eb="8">
      <t>カイゼン</t>
    </rPh>
    <rPh sb="8" eb="9">
      <t>トウ</t>
    </rPh>
    <rPh sb="9" eb="11">
      <t>カサン</t>
    </rPh>
    <phoneticPr fontId="6"/>
  </si>
  <si>
    <t>１施設当たり</t>
    <rPh sb="1" eb="4">
      <t>シセツア</t>
    </rPh>
    <phoneticPr fontId="6"/>
  </si>
  <si>
    <t>１、２歳児</t>
    <rPh sb="3" eb="5">
      <t>サイジ</t>
    </rPh>
    <phoneticPr fontId="6"/>
  </si>
  <si>
    <t>乳児</t>
    <rPh sb="0" eb="2">
      <t>ニュウジ</t>
    </rPh>
    <phoneticPr fontId="6"/>
  </si>
  <si>
    <t>備考</t>
    <rPh sb="0" eb="2">
      <t>ビコウ</t>
    </rPh>
    <phoneticPr fontId="6"/>
  </si>
  <si>
    <t>保育標準時間</t>
    <rPh sb="0" eb="6">
      <t>ホイクヒョウジュンジカン</t>
    </rPh>
    <phoneticPr fontId="6"/>
  </si>
  <si>
    <t>　基本分単価</t>
    <rPh sb="1" eb="4">
      <t>キホンブン</t>
    </rPh>
    <rPh sb="4" eb="6">
      <t>タンカ</t>
    </rPh>
    <phoneticPr fontId="6"/>
  </si>
  <si>
    <t>－</t>
    <phoneticPr fontId="6"/>
  </si>
  <si>
    <t>月額</t>
    <rPh sb="0" eb="2">
      <t>ゲツガク</t>
    </rPh>
    <phoneticPr fontId="6"/>
  </si>
  <si>
    <t>基本額</t>
    <rPh sb="0" eb="3">
      <t>キホンガク</t>
    </rPh>
    <phoneticPr fontId="6"/>
  </si>
  <si>
    <t>休日保育加算</t>
    <rPh sb="0" eb="6">
      <t>キュウジツホイクカサン</t>
    </rPh>
    <phoneticPr fontId="6"/>
  </si>
  <si>
    <t>夜間保育加算</t>
    <rPh sb="0" eb="6">
      <t>ヤカンホイクカサン</t>
    </rPh>
    <phoneticPr fontId="6"/>
  </si>
  <si>
    <t>－</t>
    <phoneticPr fontId="6"/>
  </si>
  <si>
    <t>保育短時間</t>
    <rPh sb="0" eb="5">
      <t>ホイクタンジカン</t>
    </rPh>
    <phoneticPr fontId="6"/>
  </si>
  <si>
    <t>定員を恒常的に超過する場合</t>
    <phoneticPr fontId="6"/>
  </si>
  <si>
    <t>冷暖房費加算</t>
    <phoneticPr fontId="6"/>
  </si>
  <si>
    <t>地域区分を選択</t>
    <phoneticPr fontId="6"/>
  </si>
  <si>
    <t>除雪費加算</t>
    <phoneticPr fontId="6"/>
  </si>
  <si>
    <t>年額</t>
    <rPh sb="0" eb="2">
      <t>ネンガク</t>
    </rPh>
    <phoneticPr fontId="6"/>
  </si>
  <si>
    <t>（※１）</t>
    <phoneticPr fontId="6"/>
  </si>
  <si>
    <t>降灰除去費加算</t>
    <phoneticPr fontId="6"/>
  </si>
  <si>
    <t>施設機能強化推進費加算</t>
    <phoneticPr fontId="6"/>
  </si>
  <si>
    <t>栄養管理加算</t>
    <phoneticPr fontId="6"/>
  </si>
  <si>
    <t>第三者評価受審加算</t>
    <phoneticPr fontId="6"/>
  </si>
  <si>
    <t>　単価（月額分）</t>
    <rPh sb="1" eb="3">
      <t>タンカ</t>
    </rPh>
    <rPh sb="4" eb="6">
      <t>ゲツガク</t>
    </rPh>
    <rPh sb="6" eb="7">
      <t>ブン</t>
    </rPh>
    <phoneticPr fontId="6"/>
  </si>
  <si>
    <t>　単価（年額分）</t>
    <rPh sb="1" eb="3">
      <t>タンカ</t>
    </rPh>
    <rPh sb="4" eb="6">
      <t>ネンガク</t>
    </rPh>
    <rPh sb="6" eb="7">
      <t>ブン</t>
    </rPh>
    <phoneticPr fontId="6"/>
  </si>
  <si>
    <t>　単価合計（年額）</t>
    <rPh sb="1" eb="3">
      <t>タンカ</t>
    </rPh>
    <rPh sb="3" eb="5">
      <t>ゴウケイ</t>
    </rPh>
    <rPh sb="6" eb="8">
      <t>ネンガク</t>
    </rPh>
    <phoneticPr fontId="6"/>
  </si>
  <si>
    <t>○設定</t>
    <rPh sb="1" eb="3">
      <t>セッテイ</t>
    </rPh>
    <phoneticPr fontId="6"/>
  </si>
  <si>
    <t>基準列</t>
    <rPh sb="0" eb="2">
      <t>キジュン</t>
    </rPh>
    <rPh sb="2" eb="3">
      <t>レツ</t>
    </rPh>
    <phoneticPr fontId="6"/>
  </si>
  <si>
    <t>基準セル</t>
    <rPh sb="0" eb="2">
      <t>キジュン</t>
    </rPh>
    <phoneticPr fontId="6"/>
  </si>
  <si>
    <t>（※１）</t>
    <phoneticPr fontId="6"/>
  </si>
  <si>
    <t>定員</t>
    <rPh sb="0" eb="2">
      <t>テイイン</t>
    </rPh>
    <phoneticPr fontId="6"/>
  </si>
  <si>
    <t>１　基本情報</t>
    <rPh sb="2" eb="4">
      <t>キホン</t>
    </rPh>
    <rPh sb="4" eb="6">
      <t>ジョウホウ</t>
    </rPh>
    <phoneticPr fontId="6"/>
  </si>
  <si>
    <t>１歳児</t>
    <rPh sb="1" eb="3">
      <t>サイジ</t>
    </rPh>
    <phoneticPr fontId="6"/>
  </si>
  <si>
    <t>２歳児</t>
    <rPh sb="1" eb="3">
      <t>サイジ</t>
    </rPh>
    <phoneticPr fontId="6"/>
  </si>
  <si>
    <t>２　加算部分１</t>
    <rPh sb="2" eb="4">
      <t>カサン</t>
    </rPh>
    <rPh sb="4" eb="6">
      <t>ブブン</t>
    </rPh>
    <phoneticPr fontId="6"/>
  </si>
  <si>
    <t>実施の有無</t>
    <rPh sb="0" eb="2">
      <t>ジッシ</t>
    </rPh>
    <rPh sb="3" eb="5">
      <t>ウム</t>
    </rPh>
    <phoneticPr fontId="6"/>
  </si>
  <si>
    <t>　夜間保育を実施する場合は「あり」を選択</t>
    <rPh sb="1" eb="3">
      <t>ヤカン</t>
    </rPh>
    <rPh sb="3" eb="5">
      <t>ホイク</t>
    </rPh>
    <rPh sb="6" eb="8">
      <t>ジッシ</t>
    </rPh>
    <rPh sb="10" eb="12">
      <t>バアイ</t>
    </rPh>
    <rPh sb="18" eb="20">
      <t>センタク</t>
    </rPh>
    <phoneticPr fontId="6"/>
  </si>
  <si>
    <t>３　調整部分</t>
    <rPh sb="2" eb="4">
      <t>チョウセイ</t>
    </rPh>
    <rPh sb="4" eb="6">
      <t>ブブン</t>
    </rPh>
    <phoneticPr fontId="6"/>
  </si>
  <si>
    <t>１２０％以上の状態にある場合は「あり」を選択</t>
  </si>
  <si>
    <t>４　加算部分２</t>
    <rPh sb="2" eb="4">
      <t>カサン</t>
    </rPh>
    <rPh sb="4" eb="6">
      <t>ブブン</t>
    </rPh>
    <phoneticPr fontId="6"/>
  </si>
  <si>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6"/>
  </si>
  <si>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6"/>
  </si>
  <si>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6"/>
  </si>
  <si>
    <t>　</t>
    <phoneticPr fontId="6"/>
  </si>
  <si>
    <t>○入力方法</t>
    <rPh sb="1" eb="3">
      <t>ニュウリョク</t>
    </rPh>
    <rPh sb="3" eb="5">
      <t>ホウホウ</t>
    </rPh>
    <phoneticPr fontId="6"/>
  </si>
  <si>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6"/>
  </si>
  <si>
    <t>数字を入力</t>
    <rPh sb="0" eb="2">
      <t>スウジ</t>
    </rPh>
    <rPh sb="3" eb="5">
      <t>ニュウリョク</t>
    </rPh>
    <phoneticPr fontId="6"/>
  </si>
  <si>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6"/>
  </si>
  <si>
    <r>
      <t>年齢</t>
    </r>
    <r>
      <rPr>
        <vertAlign val="superscript"/>
        <sz val="11"/>
        <rFont val="HGｺﾞｼｯｸM"/>
        <family val="3"/>
        <charset val="128"/>
      </rPr>
      <t>※</t>
    </r>
    <rPh sb="0" eb="2">
      <t>ネンレイ</t>
    </rPh>
    <phoneticPr fontId="6"/>
  </si>
  <si>
    <t>なし</t>
    <phoneticPr fontId="6"/>
  </si>
  <si>
    <t>　第三者評価を受審する場合は「あり」を選択</t>
    <rPh sb="1" eb="4">
      <t>ダイサンシャ</t>
    </rPh>
    <rPh sb="4" eb="6">
      <t>ヒョウカ</t>
    </rPh>
    <rPh sb="7" eb="9">
      <t>ジュシン</t>
    </rPh>
    <rPh sb="11" eb="13">
      <t>バアイ</t>
    </rPh>
    <rPh sb="19" eb="21">
      <t>センタク</t>
    </rPh>
    <phoneticPr fontId="6"/>
  </si>
  <si>
    <t>年間運営費額</t>
    <rPh sb="0" eb="2">
      <t>ネンカン</t>
    </rPh>
    <rPh sb="2" eb="5">
      <t>ウンエイヒ</t>
    </rPh>
    <rPh sb="5" eb="6">
      <t>ガク</t>
    </rPh>
    <phoneticPr fontId="6"/>
  </si>
  <si>
    <t>休日保育の1日当たりの利用子ども数</t>
    <rPh sb="0" eb="4">
      <t>キュウジツホイク</t>
    </rPh>
    <rPh sb="6" eb="7">
      <t>ニチ</t>
    </rPh>
    <rPh sb="7" eb="8">
      <t>ア</t>
    </rPh>
    <phoneticPr fontId="6"/>
  </si>
  <si>
    <t>※　年度の初日の前日における満年齢</t>
    <phoneticPr fontId="6"/>
  </si>
  <si>
    <t>全体</t>
    <rPh sb="0" eb="2">
      <t>ゼンタイ</t>
    </rPh>
    <phoneticPr fontId="6"/>
  </si>
  <si>
    <t>３号</t>
    <rPh sb="1" eb="2">
      <t>ゴウ</t>
    </rPh>
    <phoneticPr fontId="6"/>
  </si>
  <si>
    <t>障害児保育加算</t>
    <rPh sb="0" eb="3">
      <t>ショウガイジ</t>
    </rPh>
    <rPh sb="3" eb="7">
      <t>ホイクカサン</t>
    </rPh>
    <phoneticPr fontId="6"/>
  </si>
  <si>
    <t>－</t>
    <phoneticPr fontId="6"/>
  </si>
  <si>
    <t>○うち障害児</t>
    <rPh sb="3" eb="6">
      <t>ショウガイジ</t>
    </rPh>
    <phoneticPr fontId="6"/>
  </si>
  <si>
    <t>連携施設を設定しない場合</t>
    <rPh sb="0" eb="2">
      <t>レンケイ</t>
    </rPh>
    <rPh sb="2" eb="4">
      <t>シセツ</t>
    </rPh>
    <rPh sb="5" eb="7">
      <t>セッテイ</t>
    </rPh>
    <rPh sb="10" eb="12">
      <t>バアイ</t>
    </rPh>
    <phoneticPr fontId="6"/>
  </si>
  <si>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</si>
  <si>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障害児以外　３号（１人当たり）</t>
    <rPh sb="0" eb="3">
      <t>ショウガイジ</t>
    </rPh>
    <rPh sb="3" eb="5">
      <t>イガイ</t>
    </rPh>
    <rPh sb="7" eb="8">
      <t>ゴウ</t>
    </rPh>
    <rPh sb="10" eb="11">
      <t>ニン</t>
    </rPh>
    <rPh sb="11" eb="12">
      <t>ア</t>
    </rPh>
    <phoneticPr fontId="6"/>
  </si>
  <si>
    <t>障害児　３号（１人当たり）</t>
    <rPh sb="0" eb="3">
      <t>ショウガイジ</t>
    </rPh>
    <rPh sb="5" eb="6">
      <t>ゴウ</t>
    </rPh>
    <rPh sb="8" eb="9">
      <t>ニン</t>
    </rPh>
    <rPh sb="9" eb="10">
      <t>ア</t>
    </rPh>
    <phoneticPr fontId="6"/>
  </si>
  <si>
    <t>加算部分２</t>
    <rPh sb="0" eb="2">
      <t>カサン</t>
    </rPh>
    <rPh sb="2" eb="4">
      <t>ブブン</t>
    </rPh>
    <phoneticPr fontId="6"/>
  </si>
  <si>
    <t>３号１人当たり</t>
    <rPh sb="1" eb="2">
      <t>ゴウ</t>
    </rPh>
    <rPh sb="2" eb="5">
      <t>ヒトリア</t>
    </rPh>
    <phoneticPr fontId="6"/>
  </si>
  <si>
    <t>小計</t>
    <rPh sb="0" eb="2">
      <t>ショウケイ</t>
    </rPh>
    <phoneticPr fontId="6"/>
  </si>
  <si>
    <t>うち障害児数</t>
    <rPh sb="2" eb="5">
      <t>ショウガイジ</t>
    </rPh>
    <rPh sb="5" eb="6">
      <t>スウ</t>
    </rPh>
    <phoneticPr fontId="6"/>
  </si>
  <si>
    <t>うち障害児以外</t>
    <rPh sb="2" eb="5">
      <t>ショウガイジ</t>
    </rPh>
    <rPh sb="5" eb="7">
      <t>イガイ</t>
    </rPh>
    <phoneticPr fontId="6"/>
  </si>
  <si>
    <t>○うち障害児以外</t>
    <rPh sb="3" eb="6">
      <t>ショウガイジ</t>
    </rPh>
    <rPh sb="6" eb="8">
      <t>イガイ</t>
    </rPh>
    <phoneticPr fontId="6"/>
  </si>
  <si>
    <t>　（障害児を受け入れる事業所は、障害児数（内数）も併せて入力）</t>
    <rPh sb="2" eb="5">
      <t>ショウガイジ</t>
    </rPh>
    <rPh sb="6" eb="7">
      <t>ウ</t>
    </rPh>
    <rPh sb="8" eb="9">
      <t>イ</t>
    </rPh>
    <rPh sb="11" eb="14">
      <t>ジギョウショ</t>
    </rPh>
    <rPh sb="16" eb="19">
      <t>ショウガイジ</t>
    </rPh>
    <rPh sb="19" eb="20">
      <t>スウ</t>
    </rPh>
    <rPh sb="21" eb="23">
      <t>ウチスウ</t>
    </rPh>
    <rPh sb="25" eb="26">
      <t>アワ</t>
    </rPh>
    <phoneticPr fontId="6"/>
  </si>
  <si>
    <t>　（１）連携施設を設定しない場合</t>
    <rPh sb="4" eb="6">
      <t>レンケイ</t>
    </rPh>
    <rPh sb="6" eb="8">
      <t>シセツ</t>
    </rPh>
    <rPh sb="9" eb="11">
      <t>セッテイ</t>
    </rPh>
    <rPh sb="14" eb="16">
      <t>バアイ</t>
    </rPh>
    <phoneticPr fontId="6"/>
  </si>
  <si>
    <t>　連携施設を設定しない場合に該当する事業所は「あり」を選択</t>
    <rPh sb="1" eb="3">
      <t>レンケイ</t>
    </rPh>
    <rPh sb="3" eb="5">
      <t>シセツ</t>
    </rPh>
    <rPh sb="6" eb="8">
      <t>セッテイ</t>
    </rPh>
    <rPh sb="11" eb="13">
      <t>バアイ</t>
    </rPh>
    <rPh sb="14" eb="16">
      <t>ガイトウ</t>
    </rPh>
    <rPh sb="18" eb="21">
      <t>ジギョウショ</t>
    </rPh>
    <rPh sb="27" eb="29">
      <t>センタク</t>
    </rPh>
    <phoneticPr fontId="6"/>
  </si>
  <si>
    <t>　（２）食事の提供について自園調理又は連携施設等からの搬入以外の方法による場合</t>
    <rPh sb="4" eb="6">
      <t>ショクジ</t>
    </rPh>
    <rPh sb="7" eb="9">
      <t>テイキョウ</t>
    </rPh>
    <rPh sb="13" eb="15">
      <t>ジエン</t>
    </rPh>
    <rPh sb="15" eb="17">
      <t>チョウリ</t>
    </rPh>
    <rPh sb="17" eb="18">
      <t>マタ</t>
    </rPh>
    <rPh sb="19" eb="21">
      <t>レンケイ</t>
    </rPh>
    <rPh sb="21" eb="23">
      <t>シセツ</t>
    </rPh>
    <rPh sb="23" eb="24">
      <t>トウ</t>
    </rPh>
    <rPh sb="27" eb="29">
      <t>ハンニュウ</t>
    </rPh>
    <rPh sb="29" eb="31">
      <t>イガイ</t>
    </rPh>
    <rPh sb="32" eb="34">
      <t>ホウホウ</t>
    </rPh>
    <rPh sb="37" eb="39">
      <t>バアイ</t>
    </rPh>
    <phoneticPr fontId="6"/>
  </si>
  <si>
    <r>
      <t>　事業所の所在する地域の区分</t>
    </r>
    <r>
      <rPr>
        <vertAlign val="superscript"/>
        <sz val="11"/>
        <rFont val="HGｺﾞｼｯｸM"/>
        <family val="3"/>
        <charset val="128"/>
      </rPr>
      <t>※</t>
    </r>
    <r>
      <rPr>
        <sz val="11"/>
        <rFont val="HGｺﾞｼｯｸM"/>
        <family val="3"/>
        <charset val="128"/>
      </rPr>
      <t>を選択</t>
    </r>
    <rPh sb="1" eb="4">
      <t>ジギョウショ</t>
    </rPh>
    <rPh sb="5" eb="7">
      <t>ショザイ</t>
    </rPh>
    <rPh sb="9" eb="11">
      <t>チイキ</t>
    </rPh>
    <rPh sb="12" eb="14">
      <t>クブン</t>
    </rPh>
    <rPh sb="16" eb="18">
      <t>センタク</t>
    </rPh>
    <phoneticPr fontId="6"/>
  </si>
  <si>
    <r>
      <t>　豪雪地帯</t>
    </r>
    <r>
      <rPr>
        <vertAlign val="superscript"/>
        <sz val="11"/>
        <rFont val="HGｺﾞｼｯｸM"/>
        <family val="3"/>
        <charset val="128"/>
      </rPr>
      <t>※</t>
    </r>
    <r>
      <rPr>
        <sz val="11"/>
        <rFont val="HGｺﾞｼｯｸM"/>
        <family val="3"/>
        <charset val="128"/>
      </rPr>
      <t>に所在する事業所の場合は「あり」を選択</t>
    </r>
    <rPh sb="1" eb="3">
      <t>ゴウセツ</t>
    </rPh>
    <rPh sb="3" eb="5">
      <t>チタイ</t>
    </rPh>
    <rPh sb="7" eb="9">
      <t>ショザイ</t>
    </rPh>
    <rPh sb="11" eb="14">
      <t>ジギョウショ</t>
    </rPh>
    <rPh sb="15" eb="17">
      <t>バアイ</t>
    </rPh>
    <rPh sb="23" eb="25">
      <t>センタク</t>
    </rPh>
    <phoneticPr fontId="6"/>
  </si>
  <si>
    <r>
      <t>　降灰防除地域</t>
    </r>
    <r>
      <rPr>
        <vertAlign val="superscript"/>
        <sz val="11"/>
        <rFont val="HGｺﾞｼｯｸM"/>
        <family val="3"/>
        <charset val="128"/>
      </rPr>
      <t>※</t>
    </r>
    <r>
      <rPr>
        <sz val="11"/>
        <rFont val="HGｺﾞｼｯｸM"/>
        <family val="3"/>
        <charset val="128"/>
      </rPr>
      <t>に所在する事業所の場合は「あり」を選択</t>
    </r>
    <rPh sb="1" eb="3">
      <t>コウハイ</t>
    </rPh>
    <rPh sb="3" eb="5">
      <t>ボウジョ</t>
    </rPh>
    <rPh sb="5" eb="7">
      <t>チイキ</t>
    </rPh>
    <rPh sb="9" eb="11">
      <t>ショザイ</t>
    </rPh>
    <rPh sb="13" eb="16">
      <t>ジギョウショ</t>
    </rPh>
    <rPh sb="17" eb="19">
      <t>バアイ</t>
    </rPh>
    <rPh sb="25" eb="27">
      <t>センタク</t>
    </rPh>
    <phoneticPr fontId="6"/>
  </si>
  <si>
    <t>　職員等の防災教育や、災害発生時の安全かつ迅速な避難誘導体制を充実する等、事業所の総</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40">
      <t>ジギョウショ</t>
    </rPh>
    <rPh sb="41" eb="42">
      <t>ソウ</t>
    </rPh>
    <phoneticPr fontId="6"/>
  </si>
  <si>
    <t>合的な防災対策の充実強化等を行う事業所の場合は「あり」を選択</t>
    <rPh sb="16" eb="19">
      <t>ジギョウショ</t>
    </rPh>
    <phoneticPr fontId="6"/>
  </si>
  <si>
    <t>　（２）事業所の定員数を入力</t>
    <rPh sb="4" eb="7">
      <t>ジギョウショ</t>
    </rPh>
    <rPh sb="8" eb="11">
      <t>テイインスウ</t>
    </rPh>
    <rPh sb="9" eb="10">
      <t>セッテイ</t>
    </rPh>
    <rPh sb="12" eb="14">
      <t>ニュウリョク</t>
    </rPh>
    <phoneticPr fontId="6"/>
  </si>
  <si>
    <t>　（１）冷暖房費加算</t>
    <rPh sb="4" eb="7">
      <t>レイダンボウ</t>
    </rPh>
    <rPh sb="7" eb="8">
      <t>ヒ</t>
    </rPh>
    <rPh sb="8" eb="10">
      <t>カサン</t>
    </rPh>
    <phoneticPr fontId="6"/>
  </si>
  <si>
    <t>　（２）除雪費加算</t>
    <rPh sb="4" eb="6">
      <t>ジョセツ</t>
    </rPh>
    <rPh sb="6" eb="7">
      <t>ヒ</t>
    </rPh>
    <rPh sb="7" eb="9">
      <t>カサン</t>
    </rPh>
    <phoneticPr fontId="6"/>
  </si>
  <si>
    <t>　（３）降灰除去費加算</t>
    <rPh sb="4" eb="6">
      <t>コウハイ</t>
    </rPh>
    <rPh sb="6" eb="9">
      <t>ジョキョヒ</t>
    </rPh>
    <rPh sb="9" eb="11">
      <t>カサン</t>
    </rPh>
    <phoneticPr fontId="6"/>
  </si>
  <si>
    <t>　（５）栄養管理加算</t>
    <rPh sb="4" eb="6">
      <t>エイヨウ</t>
    </rPh>
    <rPh sb="6" eb="8">
      <t>カンリ</t>
    </rPh>
    <rPh sb="8" eb="10">
      <t>カサン</t>
    </rPh>
    <phoneticPr fontId="6"/>
  </si>
  <si>
    <t>　（６）第三者評価受審加算</t>
    <rPh sb="4" eb="7">
      <t>ダイサンシャ</t>
    </rPh>
    <rPh sb="7" eb="9">
      <t>ヒョウカ</t>
    </rPh>
    <rPh sb="9" eb="11">
      <t>ジュシン</t>
    </rPh>
    <rPh sb="11" eb="13">
      <t>カサン</t>
    </rPh>
    <phoneticPr fontId="6"/>
  </si>
  <si>
    <t>・赤色のセルはドロップダウンリストから該当する選択肢を選ぶ</t>
    <rPh sb="1" eb="3">
      <t>アカイロ</t>
    </rPh>
    <rPh sb="19" eb="21">
      <t>ガイトウ</t>
    </rPh>
    <rPh sb="23" eb="26">
      <t>センタクシ</t>
    </rPh>
    <rPh sb="27" eb="28">
      <t>エラ</t>
    </rPh>
    <phoneticPr fontId="6"/>
  </si>
  <si>
    <t>児童１人当たり</t>
    <rPh sb="0" eb="2">
      <t>ジドウ</t>
    </rPh>
    <rPh sb="2" eb="4">
      <t>ヒトリ</t>
    </rPh>
    <rPh sb="3" eb="4">
      <t>ニン</t>
    </rPh>
    <rPh sb="4" eb="5">
      <t>ア</t>
    </rPh>
    <phoneticPr fontId="15"/>
  </si>
  <si>
    <t>○従業員枠</t>
    <rPh sb="1" eb="4">
      <t>ジュウギョウイン</t>
    </rPh>
    <rPh sb="4" eb="5">
      <t>ワク</t>
    </rPh>
    <phoneticPr fontId="6"/>
  </si>
  <si>
    <t>○地域枠</t>
    <rPh sb="1" eb="3">
      <t>チイキ</t>
    </rPh>
    <rPh sb="3" eb="4">
      <t>ワク</t>
    </rPh>
    <phoneticPr fontId="6"/>
  </si>
  <si>
    <t>○従業員枠</t>
    <rPh sb="1" eb="4">
      <t>ジュウギョウイン</t>
    </rPh>
    <rPh sb="4" eb="5">
      <t>ワク</t>
    </rPh>
    <phoneticPr fontId="6"/>
  </si>
  <si>
    <t>○地域枠</t>
    <rPh sb="1" eb="3">
      <t>チイキ</t>
    </rPh>
    <rPh sb="3" eb="4">
      <t>ワク</t>
    </rPh>
    <phoneticPr fontId="6"/>
  </si>
  <si>
    <t>従業員枠</t>
    <rPh sb="0" eb="3">
      <t>ジュウギョウイン</t>
    </rPh>
    <rPh sb="3" eb="4">
      <t>ワク</t>
    </rPh>
    <phoneticPr fontId="6"/>
  </si>
  <si>
    <t>地域枠</t>
    <rPh sb="0" eb="2">
      <t>チイキ</t>
    </rPh>
    <rPh sb="2" eb="3">
      <t>ワク</t>
    </rPh>
    <phoneticPr fontId="6"/>
  </si>
  <si>
    <t>事業所合計</t>
    <rPh sb="0" eb="3">
      <t>ジギョウショ</t>
    </rPh>
    <rPh sb="3" eb="5">
      <t>ゴウケイ</t>
    </rPh>
    <phoneticPr fontId="6"/>
  </si>
  <si>
    <t>従業員枠/地域枠ごとの計</t>
    <rPh sb="0" eb="3">
      <t>ジュウギョウイン</t>
    </rPh>
    <rPh sb="3" eb="4">
      <t>ワク</t>
    </rPh>
    <rPh sb="5" eb="7">
      <t>チイキ</t>
    </rPh>
    <rPh sb="7" eb="8">
      <t>ワク</t>
    </rPh>
    <rPh sb="11" eb="12">
      <t>ケイ</t>
    </rPh>
    <phoneticPr fontId="6"/>
  </si>
  <si>
    <t>【公定価格試算シート（事業所内保育事業保育所基準）】</t>
    <rPh sb="1" eb="3">
      <t>コウテイ</t>
    </rPh>
    <rPh sb="3" eb="5">
      <t>カカク</t>
    </rPh>
    <rPh sb="5" eb="7">
      <t>シサン</t>
    </rPh>
    <rPh sb="11" eb="14">
      <t>ジギョウショ</t>
    </rPh>
    <rPh sb="14" eb="15">
      <t>ナイ</t>
    </rPh>
    <rPh sb="15" eb="16">
      <t>ホ</t>
    </rPh>
    <rPh sb="17" eb="19">
      <t>ジギョウ</t>
    </rPh>
    <rPh sb="19" eb="22">
      <t>ホイクショ</t>
    </rPh>
    <rPh sb="22" eb="24">
      <t>キジュン</t>
    </rPh>
    <phoneticPr fontId="6"/>
  </si>
  <si>
    <t>事業所内保育所型</t>
    <rPh sb="0" eb="3">
      <t>ジギョウショ</t>
    </rPh>
    <rPh sb="3" eb="4">
      <t>ナイ</t>
    </rPh>
    <rPh sb="4" eb="7">
      <t>ホイクショ</t>
    </rPh>
    <rPh sb="7" eb="8">
      <t>ガタ</t>
    </rPh>
    <phoneticPr fontId="6"/>
  </si>
  <si>
    <t>－</t>
    <phoneticPr fontId="6"/>
  </si>
  <si>
    <t>事業所内保育事業（定員20人以上）の公定価格試算</t>
    <rPh sb="0" eb="3">
      <t>ジギョウショ</t>
    </rPh>
    <rPh sb="3" eb="4">
      <t>ナイ</t>
    </rPh>
    <rPh sb="4" eb="6">
      <t>ホイク</t>
    </rPh>
    <rPh sb="6" eb="8">
      <t>ジギョウ</t>
    </rPh>
    <rPh sb="9" eb="11">
      <t>テイイン</t>
    </rPh>
    <rPh sb="13" eb="14">
      <t>ニン</t>
    </rPh>
    <rPh sb="14" eb="16">
      <t>イジョウ</t>
    </rPh>
    <rPh sb="18" eb="20">
      <t>コウテイ</t>
    </rPh>
    <rPh sb="20" eb="22">
      <t>カカク</t>
    </rPh>
    <rPh sb="22" eb="24">
      <t>シサン</t>
    </rPh>
    <phoneticPr fontId="6"/>
  </si>
  <si>
    <t>　自園調理又は連携施設等からの搬入以外の方法により食事を提供する事業所は「あり」を選択</t>
    <rPh sb="1" eb="3">
      <t>ジエン</t>
    </rPh>
    <rPh sb="3" eb="5">
      <t>チョウリ</t>
    </rPh>
    <rPh sb="5" eb="6">
      <t>マタ</t>
    </rPh>
    <rPh sb="7" eb="9">
      <t>レンケイ</t>
    </rPh>
    <rPh sb="9" eb="11">
      <t>シセツ</t>
    </rPh>
    <rPh sb="11" eb="12">
      <t>トウ</t>
    </rPh>
    <rPh sb="15" eb="17">
      <t>ハンニュウ</t>
    </rPh>
    <rPh sb="17" eb="19">
      <t>イガイ</t>
    </rPh>
    <rPh sb="20" eb="22">
      <t>ホウホウ</t>
    </rPh>
    <rPh sb="25" eb="27">
      <t>ショクジ</t>
    </rPh>
    <rPh sb="28" eb="30">
      <t>テイキョウ</t>
    </rPh>
    <rPh sb="32" eb="35">
      <t>ジギョウショ</t>
    </rPh>
    <phoneticPr fontId="6"/>
  </si>
  <si>
    <t>※　以下の事業等のうち、複数を実施している場合に、費用を加算</t>
    <rPh sb="2" eb="4">
      <t>イカ</t>
    </rPh>
    <rPh sb="5" eb="7">
      <t>ジギョウ</t>
    </rPh>
    <rPh sb="7" eb="8">
      <t>トウ</t>
    </rPh>
    <rPh sb="12" eb="14">
      <t>フクスウ</t>
    </rPh>
    <rPh sb="15" eb="17">
      <t>ジッシ</t>
    </rPh>
    <rPh sb="21" eb="23">
      <t>バアイ</t>
    </rPh>
    <rPh sb="25" eb="27">
      <t>ヒヨウ</t>
    </rPh>
    <rPh sb="28" eb="30">
      <t>カサン</t>
    </rPh>
    <phoneticPr fontId="6"/>
  </si>
  <si>
    <t>　（延長保育事業、一時預かり事業、病児・病後児保育事業、乳児が３人以上利用又は障害児受入施設）</t>
    <rPh sb="2" eb="4">
      <t>エンチョウ</t>
    </rPh>
    <rPh sb="4" eb="6">
      <t>ホイク</t>
    </rPh>
    <rPh sb="6" eb="8">
      <t>ジギョウ</t>
    </rPh>
    <rPh sb="9" eb="11">
      <t>イチジ</t>
    </rPh>
    <rPh sb="11" eb="12">
      <t>アズ</t>
    </rPh>
    <rPh sb="14" eb="16">
      <t>ジギョウ</t>
    </rPh>
    <rPh sb="17" eb="19">
      <t>ビョウジ</t>
    </rPh>
    <rPh sb="20" eb="23">
      <t>ビョウゴジ</t>
    </rPh>
    <rPh sb="23" eb="25">
      <t>ホイク</t>
    </rPh>
    <rPh sb="25" eb="27">
      <t>ジギョウ</t>
    </rPh>
    <rPh sb="28" eb="30">
      <t>ニュウジ</t>
    </rPh>
    <rPh sb="32" eb="33">
      <t>ニン</t>
    </rPh>
    <rPh sb="33" eb="35">
      <t>イジョウ</t>
    </rPh>
    <rPh sb="35" eb="37">
      <t>リヨウ</t>
    </rPh>
    <rPh sb="37" eb="38">
      <t>マタ</t>
    </rPh>
    <rPh sb="39" eb="42">
      <t>ショウガイジ</t>
    </rPh>
    <rPh sb="42" eb="44">
      <t>ウケイレ</t>
    </rPh>
    <rPh sb="44" eb="46">
      <t>シセツ</t>
    </rPh>
    <phoneticPr fontId="6"/>
  </si>
  <si>
    <t>　（４）施設機能強化推進費加算</t>
    <rPh sb="4" eb="6">
      <t>シセツ</t>
    </rPh>
    <rPh sb="6" eb="8">
      <t>キノウ</t>
    </rPh>
    <rPh sb="8" eb="10">
      <t>キョウカ</t>
    </rPh>
    <rPh sb="10" eb="13">
      <t>スイシンヒ</t>
    </rPh>
    <rPh sb="13" eb="15">
      <t>カサン</t>
    </rPh>
    <phoneticPr fontId="6"/>
  </si>
  <si>
    <t>○バージョン情報</t>
    <rPh sb="6" eb="8">
      <t>ジョウホウ</t>
    </rPh>
    <phoneticPr fontId="6"/>
  </si>
  <si>
    <t>Ver.3.0.0 をリリース</t>
    <phoneticPr fontId="16"/>
  </si>
  <si>
    <t>※　保育標準時間認定・保育短時間認定の区分は、現在の施設利用者の状況を踏まえ入力する。</t>
  </si>
  <si>
    <t>20/100地域</t>
    <rPh sb="6" eb="8">
      <t>チイキ</t>
    </rPh>
    <phoneticPr fontId="6"/>
  </si>
  <si>
    <r>
      <t>16</t>
    </r>
    <r>
      <rPr>
        <sz val="11"/>
        <color indexed="8"/>
        <rFont val="ＭＳ Ｐゴシック"/>
        <family val="3"/>
        <charset val="128"/>
      </rPr>
      <t>/100地域</t>
    </r>
    <rPh sb="6" eb="8">
      <t>チイキ</t>
    </rPh>
    <phoneticPr fontId="6"/>
  </si>
  <si>
    <t>処遇改善</t>
    <rPh sb="0" eb="2">
      <t>ショグウ</t>
    </rPh>
    <rPh sb="2" eb="4">
      <t>カイゼン</t>
    </rPh>
    <phoneticPr fontId="6"/>
  </si>
  <si>
    <t>基礎分</t>
    <rPh sb="0" eb="2">
      <t>キソ</t>
    </rPh>
    <rPh sb="2" eb="3">
      <t>ブン</t>
    </rPh>
    <phoneticPr fontId="6"/>
  </si>
  <si>
    <t>賃金改善要件分</t>
    <rPh sb="0" eb="2">
      <t>チンギン</t>
    </rPh>
    <rPh sb="2" eb="4">
      <t>カイゼン</t>
    </rPh>
    <rPh sb="4" eb="6">
      <t>ヨウケン</t>
    </rPh>
    <rPh sb="6" eb="7">
      <t>ブン</t>
    </rPh>
    <phoneticPr fontId="6"/>
  </si>
  <si>
    <t>キャリアパス要件分</t>
    <rPh sb="6" eb="8">
      <t>ヨウケン</t>
    </rPh>
    <rPh sb="8" eb="9">
      <t>ブン</t>
    </rPh>
    <phoneticPr fontId="6"/>
  </si>
  <si>
    <t>11年以上</t>
    <rPh sb="2" eb="3">
      <t>ネン</t>
    </rPh>
    <rPh sb="3" eb="5">
      <t>イジョウ</t>
    </rPh>
    <phoneticPr fontId="6"/>
  </si>
  <si>
    <t>10年以上11年未満</t>
    <rPh sb="2" eb="3">
      <t>ネン</t>
    </rPh>
    <rPh sb="3" eb="5">
      <t>イジョウ</t>
    </rPh>
    <rPh sb="7" eb="8">
      <t>ネン</t>
    </rPh>
    <rPh sb="8" eb="10">
      <t>ミマン</t>
    </rPh>
    <phoneticPr fontId="6"/>
  </si>
  <si>
    <t xml:space="preserve"> 9年以上10年未満</t>
    <rPh sb="2" eb="3">
      <t>ネン</t>
    </rPh>
    <rPh sb="3" eb="5">
      <t>イジョウ</t>
    </rPh>
    <rPh sb="7" eb="8">
      <t>ネン</t>
    </rPh>
    <rPh sb="8" eb="10">
      <t>ミマン</t>
    </rPh>
    <phoneticPr fontId="6"/>
  </si>
  <si>
    <t xml:space="preserve"> 8年以上 9年未満</t>
    <rPh sb="2" eb="3">
      <t>ネン</t>
    </rPh>
    <rPh sb="3" eb="5">
      <t>イジョウ</t>
    </rPh>
    <rPh sb="7" eb="8">
      <t>ネン</t>
    </rPh>
    <rPh sb="8" eb="10">
      <t>ミマン</t>
    </rPh>
    <phoneticPr fontId="6"/>
  </si>
  <si>
    <t xml:space="preserve"> 7年以上 8年未満</t>
    <rPh sb="2" eb="3">
      <t>ネン</t>
    </rPh>
    <rPh sb="3" eb="5">
      <t>イジョウ</t>
    </rPh>
    <rPh sb="7" eb="8">
      <t>ネン</t>
    </rPh>
    <rPh sb="8" eb="10">
      <t>ミマン</t>
    </rPh>
    <phoneticPr fontId="6"/>
  </si>
  <si>
    <t xml:space="preserve"> 6年以上 7年未満</t>
    <rPh sb="2" eb="3">
      <t>ネン</t>
    </rPh>
    <rPh sb="3" eb="5">
      <t>イジョウ</t>
    </rPh>
    <rPh sb="7" eb="8">
      <t>ネン</t>
    </rPh>
    <rPh sb="8" eb="10">
      <t>ミマン</t>
    </rPh>
    <phoneticPr fontId="6"/>
  </si>
  <si>
    <t xml:space="preserve"> 5年以上 6年未満</t>
    <rPh sb="2" eb="3">
      <t>ネン</t>
    </rPh>
    <rPh sb="3" eb="5">
      <t>イジョウ</t>
    </rPh>
    <rPh sb="7" eb="8">
      <t>ネン</t>
    </rPh>
    <rPh sb="8" eb="10">
      <t>ミマン</t>
    </rPh>
    <phoneticPr fontId="6"/>
  </si>
  <si>
    <t xml:space="preserve"> 4年以上 5年未満</t>
    <rPh sb="2" eb="3">
      <t>ネン</t>
    </rPh>
    <rPh sb="3" eb="5">
      <t>イジョウ</t>
    </rPh>
    <rPh sb="7" eb="8">
      <t>ネン</t>
    </rPh>
    <rPh sb="8" eb="10">
      <t>ミマン</t>
    </rPh>
    <phoneticPr fontId="6"/>
  </si>
  <si>
    <t xml:space="preserve"> 3年以上 4年未満</t>
    <rPh sb="2" eb="3">
      <t>ネン</t>
    </rPh>
    <rPh sb="3" eb="5">
      <t>イジョウ</t>
    </rPh>
    <rPh sb="7" eb="8">
      <t>ネン</t>
    </rPh>
    <rPh sb="8" eb="10">
      <t>ミマン</t>
    </rPh>
    <phoneticPr fontId="6"/>
  </si>
  <si>
    <t xml:space="preserve"> 2年以上 3年未満</t>
    <rPh sb="2" eb="3">
      <t>ネン</t>
    </rPh>
    <rPh sb="3" eb="5">
      <t>イジョウ</t>
    </rPh>
    <rPh sb="7" eb="8">
      <t>ネン</t>
    </rPh>
    <rPh sb="8" eb="10">
      <t>ミマン</t>
    </rPh>
    <phoneticPr fontId="6"/>
  </si>
  <si>
    <t xml:space="preserve"> 1年以上 2年未満</t>
    <rPh sb="2" eb="3">
      <t>ネン</t>
    </rPh>
    <rPh sb="3" eb="5">
      <t>イジョウ</t>
    </rPh>
    <rPh sb="7" eb="8">
      <t>ネン</t>
    </rPh>
    <rPh sb="8" eb="10">
      <t>ミマン</t>
    </rPh>
    <phoneticPr fontId="6"/>
  </si>
  <si>
    <t xml:space="preserve"> 1年未満</t>
    <rPh sb="2" eb="3">
      <t>ネン</t>
    </rPh>
    <rPh sb="3" eb="5">
      <t>ミマン</t>
    </rPh>
    <phoneticPr fontId="6"/>
  </si>
  <si>
    <t>加算率入力表</t>
    <rPh sb="0" eb="3">
      <t>カサンリツ</t>
    </rPh>
    <rPh sb="3" eb="5">
      <t>ニュウリョク</t>
    </rPh>
    <rPh sb="5" eb="6">
      <t>ヒョウ</t>
    </rPh>
    <phoneticPr fontId="6"/>
  </si>
  <si>
    <t>職員1人当たりの
平均勤続年数</t>
    <rPh sb="0" eb="2">
      <t>ショクイン</t>
    </rPh>
    <rPh sb="3" eb="4">
      <t>ニン</t>
    </rPh>
    <rPh sb="4" eb="5">
      <t>ア</t>
    </rPh>
    <rPh sb="9" eb="11">
      <t>ヘイキン</t>
    </rPh>
    <rPh sb="11" eb="13">
      <t>キンゾク</t>
    </rPh>
    <rPh sb="13" eb="15">
      <t>ネンスウ</t>
    </rPh>
    <phoneticPr fontId="6"/>
  </si>
  <si>
    <t>加算率の区分</t>
    <rPh sb="0" eb="3">
      <t>カサンリツ</t>
    </rPh>
    <rPh sb="4" eb="6">
      <t>クブン</t>
    </rPh>
    <phoneticPr fontId="6"/>
  </si>
  <si>
    <t>合計
加算率</t>
    <rPh sb="0" eb="2">
      <t>ゴウケイ</t>
    </rPh>
    <rPh sb="3" eb="6">
      <t>カサンリツ</t>
    </rPh>
    <phoneticPr fontId="6"/>
  </si>
  <si>
    <t>賃金改善
要件分</t>
    <rPh sb="0" eb="2">
      <t>チンギン</t>
    </rPh>
    <rPh sb="2" eb="4">
      <t>カイゼン</t>
    </rPh>
    <rPh sb="5" eb="7">
      <t>ヨウケン</t>
    </rPh>
    <rPh sb="7" eb="8">
      <t>ブン</t>
    </rPh>
    <phoneticPr fontId="6"/>
  </si>
  <si>
    <t>うちキャリア
パス要件分</t>
    <rPh sb="9" eb="11">
      <t>ヨウケン</t>
    </rPh>
    <rPh sb="11" eb="12">
      <t>ブン</t>
    </rPh>
    <phoneticPr fontId="6"/>
  </si>
  <si>
    <t>試算データ選択</t>
    <rPh sb="0" eb="2">
      <t>シサン</t>
    </rPh>
    <rPh sb="5" eb="7">
      <t>センタク</t>
    </rPh>
    <phoneticPr fontId="6"/>
  </si>
  <si>
    <t>⇒</t>
    <phoneticPr fontId="6"/>
  </si>
  <si>
    <t>賃借料加算</t>
    <rPh sb="0" eb="3">
      <t>チンシャクリョウ</t>
    </rPh>
    <rPh sb="3" eb="5">
      <t>カサン</t>
    </rPh>
    <phoneticPr fontId="6"/>
  </si>
  <si>
    <t>処遇改善等加算（基礎分）加算率</t>
    <rPh sb="0" eb="2">
      <t>ショグウ</t>
    </rPh>
    <rPh sb="2" eb="4">
      <t>カイゼン</t>
    </rPh>
    <rPh sb="4" eb="7">
      <t>トウカサン</t>
    </rPh>
    <rPh sb="8" eb="10">
      <t>キソ</t>
    </rPh>
    <rPh sb="10" eb="11">
      <t>ブン</t>
    </rPh>
    <rPh sb="12" eb="15">
      <t>カサンリツ</t>
    </rPh>
    <phoneticPr fontId="6"/>
  </si>
  <si>
    <t>処遇改善等加算（全　体）加算率</t>
    <rPh sb="0" eb="2">
      <t>ショグウ</t>
    </rPh>
    <rPh sb="2" eb="4">
      <t>カイゼン</t>
    </rPh>
    <rPh sb="4" eb="7">
      <t>トウカサン</t>
    </rPh>
    <rPh sb="8" eb="9">
      <t>ゼン</t>
    </rPh>
    <rPh sb="10" eb="11">
      <t>カラダ</t>
    </rPh>
    <rPh sb="12" eb="15">
      <t>カサンリツ</t>
    </rPh>
    <phoneticPr fontId="6"/>
  </si>
  <si>
    <t>○単価　</t>
    <rPh sb="1" eb="3">
      <t>タンカ</t>
    </rPh>
    <phoneticPr fontId="6"/>
  </si>
  <si>
    <t>－</t>
    <phoneticPr fontId="6"/>
  </si>
  <si>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6"/>
  </si>
  <si>
    <t>地域の区分</t>
    <rPh sb="0" eb="2">
      <t>チイキ</t>
    </rPh>
    <rPh sb="3" eb="5">
      <t>クブン</t>
    </rPh>
    <phoneticPr fontId="6"/>
  </si>
  <si>
    <t>×</t>
    <phoneticPr fontId="6"/>
  </si>
  <si>
    <t>※地域の区分は「特定教育・保育等に要する費用の額の算定に関する基準等の制定に伴う実施上</t>
    <rPh sb="1" eb="3">
      <t>チイキ</t>
    </rPh>
    <rPh sb="4" eb="6">
      <t>クブン</t>
    </rPh>
    <phoneticPr fontId="6"/>
  </si>
  <si>
    <t>　賃貸物件により設置する事業所の場合は「あり」を選択し、事業所の所在する地域の区分</t>
    <rPh sb="1" eb="3">
      <t>チンタイ</t>
    </rPh>
    <rPh sb="3" eb="5">
      <t>ブッケン</t>
    </rPh>
    <rPh sb="8" eb="10">
      <t>セッチ</t>
    </rPh>
    <rPh sb="12" eb="15">
      <t>ジギョウショ</t>
    </rPh>
    <rPh sb="16" eb="18">
      <t>バアイ</t>
    </rPh>
    <rPh sb="24" eb="26">
      <t>センタク</t>
    </rPh>
    <rPh sb="28" eb="31">
      <t>ジギョウショ</t>
    </rPh>
    <rPh sb="32" eb="34">
      <t>ショザイ</t>
    </rPh>
    <rPh sb="36" eb="38">
      <t>チイキ</t>
    </rPh>
    <phoneticPr fontId="6"/>
  </si>
  <si>
    <t>（4区分(a～d)×2区分(標準・都市部)）を選択</t>
    <phoneticPr fontId="6"/>
  </si>
  <si>
    <t>※地域の区分は留意事項通知を参照下さい。</t>
    <rPh sb="1" eb="3">
      <t>チイキ</t>
    </rPh>
    <rPh sb="4" eb="6">
      <t>クブン</t>
    </rPh>
    <rPh sb="7" eb="9">
      <t>リュウイ</t>
    </rPh>
    <rPh sb="9" eb="11">
      <t>ジコウ</t>
    </rPh>
    <rPh sb="11" eb="13">
      <t>ツウチ</t>
    </rPh>
    <rPh sb="14" eb="16">
      <t>サンショウ</t>
    </rPh>
    <rPh sb="16" eb="17">
      <t>クダ</t>
    </rPh>
    <phoneticPr fontId="6"/>
  </si>
  <si>
    <t>○補正</t>
    <rPh sb="1" eb="3">
      <t>ホセイ</t>
    </rPh>
    <phoneticPr fontId="6"/>
  </si>
  <si>
    <t>○当初</t>
    <rPh sb="1" eb="3">
      <t>トウショ</t>
    </rPh>
    <phoneticPr fontId="6"/>
  </si>
  <si>
    <t>2016.9.12</t>
    <phoneticPr fontId="6"/>
  </si>
  <si>
    <t>Ver.3.0.1 保育短時間の処遇改善等加算の計算式を修正</t>
    <rPh sb="10" eb="12">
      <t>ホイク</t>
    </rPh>
    <rPh sb="12" eb="15">
      <t>タンジカン</t>
    </rPh>
    <rPh sb="16" eb="18">
      <t>ショグウ</t>
    </rPh>
    <rPh sb="18" eb="20">
      <t>カイゼン</t>
    </rPh>
    <rPh sb="20" eb="21">
      <t>トウ</t>
    </rPh>
    <rPh sb="21" eb="23">
      <t>カサン</t>
    </rPh>
    <rPh sb="24" eb="27">
      <t>ケイサンシキ</t>
    </rPh>
    <rPh sb="28" eb="30">
      <t>シュウセイ</t>
    </rPh>
    <phoneticPr fontId="16"/>
  </si>
  <si>
    <t>2016.10.5</t>
    <phoneticPr fontId="6"/>
  </si>
  <si>
    <t>Ver.3.0.2 処遇改善等加算のキャリアパス要件を修正</t>
    <rPh sb="10" eb="12">
      <t>ショグウ</t>
    </rPh>
    <rPh sb="12" eb="14">
      <t>カイゼン</t>
    </rPh>
    <rPh sb="14" eb="15">
      <t>トウ</t>
    </rPh>
    <rPh sb="15" eb="17">
      <t>カサン</t>
    </rPh>
    <rPh sb="24" eb="26">
      <t>ヨウケン</t>
    </rPh>
    <rPh sb="27" eb="29">
      <t>シュウセイ</t>
    </rPh>
    <phoneticPr fontId="16"/>
  </si>
  <si>
    <t>2016.10.13</t>
    <phoneticPr fontId="6"/>
  </si>
  <si>
    <t>Ver.3.1.0 をリリース（平成２９年度用）</t>
    <rPh sb="16" eb="18">
      <t>ヘイセイ</t>
    </rPh>
    <rPh sb="20" eb="22">
      <t>ネンド</t>
    </rPh>
    <rPh sb="22" eb="23">
      <t>ヨウ</t>
    </rPh>
    <phoneticPr fontId="6"/>
  </si>
  <si>
    <t>１級地</t>
  </si>
  <si>
    <t>１級地</t>
    <rPh sb="1" eb="2">
      <t>キュウ</t>
    </rPh>
    <rPh sb="2" eb="3">
      <t>チ</t>
    </rPh>
    <phoneticPr fontId="6"/>
  </si>
  <si>
    <t>２級地</t>
  </si>
  <si>
    <t>２級地</t>
    <rPh sb="1" eb="2">
      <t>キュウ</t>
    </rPh>
    <rPh sb="2" eb="3">
      <t>チ</t>
    </rPh>
    <phoneticPr fontId="6"/>
  </si>
  <si>
    <t>３級地</t>
  </si>
  <si>
    <t>３級地</t>
    <rPh sb="1" eb="2">
      <t>キュウ</t>
    </rPh>
    <rPh sb="2" eb="3">
      <t>チ</t>
    </rPh>
    <phoneticPr fontId="6"/>
  </si>
  <si>
    <t>４級地</t>
  </si>
  <si>
    <t>４級地</t>
    <rPh sb="1" eb="2">
      <t>キュウ</t>
    </rPh>
    <rPh sb="2" eb="3">
      <t>チ</t>
    </rPh>
    <phoneticPr fontId="6"/>
  </si>
  <si>
    <t>有無2</t>
    <rPh sb="0" eb="2">
      <t>ウム</t>
    </rPh>
    <phoneticPr fontId="6"/>
  </si>
  <si>
    <t>　（１）事業所所在地を選択</t>
    <rPh sb="4" eb="7">
      <t>ジギョウショ</t>
    </rPh>
    <rPh sb="7" eb="10">
      <t>ショザイチ</t>
    </rPh>
    <rPh sb="11" eb="13">
      <t>センタク</t>
    </rPh>
    <phoneticPr fontId="6"/>
  </si>
  <si>
    <t>都道府県</t>
    <rPh sb="0" eb="4">
      <t>トドウフケン</t>
    </rPh>
    <phoneticPr fontId="6"/>
  </si>
  <si>
    <t>北海道</t>
    <rPh sb="0" eb="3">
      <t>ホッカイドウ</t>
    </rPh>
    <phoneticPr fontId="6"/>
  </si>
  <si>
    <t>市区町村</t>
    <rPh sb="0" eb="2">
      <t>シク</t>
    </rPh>
    <rPh sb="2" eb="4">
      <t>チョウソン</t>
    </rPh>
    <phoneticPr fontId="6"/>
  </si>
  <si>
    <t>留萌市</t>
  </si>
  <si>
    <t>地域区分</t>
    <rPh sb="0" eb="2">
      <t>チイキ</t>
    </rPh>
    <rPh sb="2" eb="4">
      <t>クブン</t>
    </rPh>
    <phoneticPr fontId="6"/>
  </si>
  <si>
    <t>←自動計算</t>
    <rPh sb="1" eb="5">
      <t>ジドウケイサン</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</si>
  <si>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</si>
  <si>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</si>
  <si>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</si>
  <si>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</si>
  <si>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</si>
  <si>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</si>
  <si>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</si>
  <si>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</si>
  <si>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</si>
  <si>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</si>
  <si>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</si>
  <si>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</si>
  <si>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</si>
  <si>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</si>
  <si>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</si>
  <si>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</si>
  <si>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</si>
  <si>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</si>
  <si>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</si>
  <si>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</si>
  <si>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</si>
  <si>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</si>
  <si>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</si>
  <si>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</si>
  <si>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</si>
  <si>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</si>
  <si>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</si>
  <si>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</si>
  <si>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</si>
  <si>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</si>
  <si>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</si>
  <si>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</si>
  <si>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</si>
  <si>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</si>
  <si>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</si>
  <si>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</si>
  <si>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</si>
  <si>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</si>
  <si>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</si>
  <si>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</si>
  <si>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</si>
  <si>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</si>
  <si>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</si>
  <si>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2">
      <t>ミヤザキ</t>
    </rPh>
    <rPh sb="2" eb="3">
      <t>ケン</t>
    </rPh>
    <phoneticPr fontId="6"/>
  </si>
  <si>
    <t>鹿児島県</t>
    <rPh sb="0" eb="4">
      <t>カゴシマケン</t>
    </rPh>
    <phoneticPr fontId="6"/>
  </si>
  <si>
    <t>沖縄県</t>
    <rPh sb="0" eb="3">
      <t>オキナワケン</t>
    </rPh>
    <phoneticPr fontId="6"/>
  </si>
  <si>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</si>
  <si>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</si>
  <si>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</si>
  <si>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</si>
  <si>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</si>
  <si>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</si>
  <si>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</si>
  <si>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</si>
  <si>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</si>
  <si>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</si>
  <si>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</si>
  <si>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</si>
  <si>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</si>
  <si>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</si>
  <si>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</si>
  <si>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</si>
  <si>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</si>
  <si>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</si>
  <si>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</si>
  <si>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</si>
  <si>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</si>
  <si>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</si>
  <si>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</si>
  <si>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</si>
  <si>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</si>
  <si>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</si>
  <si>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</si>
  <si>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</si>
  <si>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</si>
  <si>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</si>
  <si>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</si>
  <si>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</si>
  <si>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</si>
  <si>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</si>
  <si>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</si>
  <si>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</si>
  <si>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</si>
  <si>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</si>
  <si>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</si>
  <si>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</si>
  <si>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</si>
  <si>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</si>
  <si>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</si>
  <si>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</si>
  <si>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</si>
  <si>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</si>
  <si>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</si>
  <si>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</si>
  <si>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</si>
  <si>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</si>
  <si>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</si>
  <si>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</si>
  <si>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</si>
  <si>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</si>
  <si>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</si>
  <si>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</si>
  <si>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</si>
  <si>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</si>
  <si>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</si>
  <si>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</si>
  <si>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</si>
  <si>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</si>
  <si>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</si>
  <si>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</si>
  <si>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</si>
  <si>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</si>
  <si>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</si>
  <si>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</si>
  <si>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</si>
  <si>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</si>
  <si>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</si>
  <si>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</si>
  <si>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</si>
  <si>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</si>
  <si>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</si>
  <si>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</si>
  <si>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</si>
  <si>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</si>
  <si>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</si>
  <si>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</si>
  <si>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</si>
  <si>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</si>
  <si>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</si>
  <si>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</si>
  <si>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</si>
  <si>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</si>
  <si>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</si>
  <si>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</si>
  <si>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</si>
  <si>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</si>
  <si>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</si>
  <si>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</si>
  <si>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</si>
  <si>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</si>
  <si>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</si>
  <si>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</si>
  <si>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</si>
  <si>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</si>
  <si>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</si>
  <si>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</si>
  <si>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</si>
  <si>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</si>
  <si>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</si>
  <si>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</si>
  <si>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</si>
  <si>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</si>
  <si>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</si>
  <si>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</si>
  <si>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</si>
  <si>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</si>
  <si>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</si>
  <si>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</si>
  <si>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</si>
  <si>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</si>
  <si>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</si>
  <si>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</si>
  <si>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</si>
  <si>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</si>
  <si>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</si>
  <si>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</si>
  <si>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</si>
  <si>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</si>
  <si>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</si>
  <si>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</si>
  <si>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</si>
  <si>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</si>
  <si>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</si>
  <si>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</si>
  <si>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</si>
  <si>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</si>
  <si>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</si>
  <si>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</si>
  <si>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</si>
  <si>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</si>
  <si>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</si>
  <si>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</si>
  <si>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</si>
  <si>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</si>
  <si>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</si>
  <si>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</si>
  <si>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</si>
  <si>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</si>
  <si>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</si>
  <si>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</si>
  <si>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</si>
  <si>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</si>
  <si>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</si>
  <si>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</si>
  <si>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</si>
  <si>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</si>
  <si>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</si>
  <si>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</si>
  <si>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</si>
  <si>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</si>
  <si>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</si>
  <si>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</si>
  <si>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</si>
  <si>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</si>
  <si>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</si>
  <si>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</si>
  <si>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</si>
  <si>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</si>
  <si>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</si>
  <si>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</si>
  <si>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</si>
  <si>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</si>
  <si>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</si>
  <si>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</si>
  <si>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</si>
  <si>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</si>
  <si>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</si>
  <si>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</si>
  <si>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</si>
  <si>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</si>
  <si>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</si>
  <si>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</si>
  <si>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</si>
  <si>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</si>
  <si>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</si>
  <si>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</si>
  <si>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</si>
  <si>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</si>
  <si>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</si>
  <si>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</si>
  <si>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</si>
  <si>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</si>
  <si>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</si>
  <si>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</si>
  <si>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</si>
  <si>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</si>
  <si>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</si>
  <si>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</si>
  <si>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</si>
  <si>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</si>
  <si>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</si>
  <si>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</si>
  <si>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</si>
  <si>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</si>
  <si>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</si>
  <si>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</si>
  <si>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</si>
  <si>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</si>
  <si>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</si>
  <si>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</si>
  <si>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</si>
  <si>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</si>
  <si>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</si>
  <si>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</si>
  <si>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</si>
  <si>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</si>
  <si>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</si>
  <si>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</si>
  <si>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</si>
  <si>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</si>
  <si>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</si>
  <si>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</si>
  <si>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</si>
  <si>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</si>
  <si>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</si>
  <si>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</si>
  <si>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</si>
  <si>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</si>
  <si>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</si>
  <si>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</si>
  <si>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</si>
  <si>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</si>
  <si>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</si>
  <si>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</si>
  <si>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</si>
  <si>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</si>
  <si>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</si>
  <si>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</si>
  <si>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</si>
  <si>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</si>
  <si>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</si>
  <si>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</si>
  <si>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</si>
  <si>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</si>
  <si>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</si>
  <si>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</si>
  <si>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</si>
  <si>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</si>
  <si>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</si>
  <si>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</si>
  <si>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</si>
  <si>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</si>
  <si>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</si>
  <si>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</si>
  <si>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</si>
  <si>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</si>
  <si>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</si>
  <si>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</si>
  <si>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</si>
  <si>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</si>
  <si>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</si>
  <si>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</si>
  <si>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</si>
  <si>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</si>
  <si>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</si>
  <si>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</si>
  <si>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</si>
  <si>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</si>
  <si>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</si>
  <si>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</si>
  <si>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</si>
  <si>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</si>
  <si>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</si>
  <si>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</si>
  <si>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</si>
  <si>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</si>
  <si>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</si>
  <si>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</si>
  <si>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</si>
  <si>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</si>
  <si>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</si>
  <si>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</si>
  <si>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</si>
  <si>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</si>
  <si>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</si>
  <si>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</si>
  <si>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</si>
  <si>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</si>
  <si>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</si>
  <si>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</si>
  <si>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</si>
  <si>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</si>
  <si>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</si>
  <si>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</si>
  <si>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</si>
  <si>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</si>
  <si>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</si>
  <si>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</si>
  <si>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</si>
  <si>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</si>
  <si>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</si>
  <si>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</si>
  <si>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</si>
  <si>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</si>
  <si>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</si>
  <si>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</si>
  <si>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</si>
  <si>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</si>
  <si>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</si>
  <si>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</si>
  <si>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</si>
  <si>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</si>
  <si>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</si>
  <si>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</si>
  <si>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</si>
  <si>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</si>
  <si>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</si>
  <si>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</si>
  <si>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</si>
  <si>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</si>
  <si>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</si>
  <si>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</si>
  <si>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</si>
  <si>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</si>
  <si>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</si>
  <si>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</si>
  <si>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</si>
  <si>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</si>
  <si>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</si>
  <si>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</si>
  <si>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</si>
  <si>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</si>
  <si>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</si>
  <si>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</si>
  <si>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</si>
  <si>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</si>
  <si>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</si>
  <si>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</si>
  <si>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</si>
  <si>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</si>
  <si>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</si>
  <si>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</si>
  <si>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</si>
  <si>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</si>
  <si>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</si>
  <si>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</si>
  <si>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</si>
  <si>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</si>
  <si>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</si>
  <si>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</si>
  <si>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</si>
  <si>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</si>
  <si>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</si>
  <si>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</si>
  <si>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</si>
  <si>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</si>
  <si>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</si>
  <si>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</si>
  <si>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</si>
  <si>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</si>
  <si>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</si>
  <si>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</si>
  <si>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</si>
  <si>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</si>
  <si>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</si>
  <si>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</si>
  <si>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</si>
  <si>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</si>
  <si>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</si>
  <si>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</si>
  <si>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</si>
  <si>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</si>
  <si>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</si>
  <si>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</si>
  <si>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</si>
  <si>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</si>
  <si>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</si>
  <si>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</si>
  <si>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</si>
  <si>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</si>
  <si>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</si>
  <si>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</si>
  <si>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</si>
  <si>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</si>
  <si>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</si>
  <si>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</si>
  <si>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</si>
  <si>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</si>
  <si>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</si>
  <si>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</si>
  <si>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</si>
  <si>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</si>
  <si>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</si>
  <si>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</si>
  <si>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</si>
  <si>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</si>
  <si>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</si>
  <si>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</si>
  <si>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</si>
  <si>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</si>
  <si>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</si>
  <si>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</si>
  <si>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</si>
  <si>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</si>
  <si>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</si>
  <si>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</si>
  <si>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</si>
  <si>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</si>
  <si>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</si>
  <si>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</si>
  <si>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</si>
  <si>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</si>
  <si>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</si>
  <si>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</si>
  <si>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</si>
  <si>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</si>
  <si>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</si>
  <si>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</si>
  <si>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</si>
  <si>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</si>
  <si>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</si>
  <si>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</si>
  <si>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</si>
  <si>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</si>
  <si>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</si>
  <si>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</si>
  <si>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</si>
  <si>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</si>
  <si>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</si>
  <si>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</si>
  <si>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</si>
  <si>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</si>
  <si>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</si>
  <si>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</si>
  <si>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</si>
  <si>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</si>
  <si>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</si>
  <si>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</si>
  <si>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</si>
  <si>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</si>
  <si>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</si>
  <si>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</si>
  <si>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</si>
  <si>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</si>
  <si>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</si>
  <si>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</si>
  <si>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</si>
  <si>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</si>
  <si>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</si>
  <si>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</si>
  <si>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</si>
  <si>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</si>
  <si>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</si>
  <si>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</si>
  <si>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</si>
  <si>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</si>
  <si>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</si>
  <si>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</si>
  <si>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</si>
  <si>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</si>
  <si>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</si>
  <si>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</si>
  <si>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</si>
  <si>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</si>
  <si>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</si>
  <si>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</si>
  <si>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</si>
  <si>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</si>
  <si>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</si>
  <si>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</si>
  <si>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</si>
  <si>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</si>
  <si>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</si>
  <si>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</si>
  <si>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</si>
  <si>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</si>
  <si>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</si>
  <si>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</si>
  <si>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</si>
  <si>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</si>
  <si>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</si>
  <si>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</si>
  <si>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</si>
  <si>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</si>
  <si>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</si>
  <si>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</si>
  <si>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</si>
  <si>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</si>
  <si>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</si>
  <si>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</si>
  <si>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</si>
  <si>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</si>
  <si>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</si>
  <si>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</si>
  <si>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</si>
  <si>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</si>
  <si>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</si>
  <si>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</si>
  <si>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</si>
  <si>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</si>
  <si>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</si>
  <si>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</si>
  <si>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</si>
  <si>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</si>
  <si>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</si>
  <si>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</si>
  <si>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</si>
  <si>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</si>
  <si>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</si>
  <si>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</si>
  <si>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</si>
  <si>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</si>
  <si>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</si>
  <si>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</si>
  <si>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</si>
  <si>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</si>
  <si>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</si>
  <si>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</si>
  <si>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</si>
  <si>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</si>
  <si>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</si>
  <si>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</si>
  <si>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</si>
  <si>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</si>
  <si>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</si>
  <si>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</si>
  <si>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</si>
  <si>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</si>
  <si>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</si>
  <si>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</si>
  <si>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</si>
  <si>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</si>
  <si>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</si>
  <si>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</si>
  <si>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</si>
  <si>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</si>
  <si>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</si>
  <si>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</si>
  <si>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</si>
  <si>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</si>
  <si>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</si>
  <si>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</si>
  <si>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</si>
  <si>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</si>
  <si>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</si>
  <si>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</si>
  <si>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</si>
  <si>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</si>
  <si>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</si>
  <si>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</si>
  <si>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</si>
  <si>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</si>
  <si>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</si>
  <si>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</si>
  <si>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</si>
  <si>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</si>
  <si>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</si>
  <si>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</si>
  <si>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</si>
  <si>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</si>
  <si>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</si>
  <si>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</si>
  <si>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</si>
  <si>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</si>
  <si>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</si>
  <si>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</si>
  <si>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</si>
  <si>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</si>
  <si>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</si>
  <si>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</si>
  <si>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</si>
  <si>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</si>
  <si>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</si>
  <si>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</si>
  <si>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</si>
  <si>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</si>
  <si>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</si>
  <si>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</si>
  <si>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</si>
  <si>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</si>
  <si>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</si>
  <si>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</si>
  <si>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</si>
  <si>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</si>
  <si>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</si>
  <si>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</si>
  <si>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</si>
  <si>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</si>
  <si>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</si>
  <si>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</si>
  <si>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</si>
  <si>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</si>
  <si>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</si>
  <si>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</si>
  <si>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</si>
  <si>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</si>
  <si>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</si>
  <si>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</si>
  <si>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</si>
  <si>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</si>
  <si>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</si>
  <si>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</si>
  <si>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</si>
  <si>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</si>
  <si>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</si>
  <si>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</si>
  <si>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</si>
  <si>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</si>
  <si>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</si>
  <si>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</si>
  <si>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</si>
  <si>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</si>
  <si>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</si>
  <si>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</si>
  <si>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</si>
  <si>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</si>
  <si>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3"/>
  </si>
  <si>
    <t>富谷市</t>
    <rPh sb="2" eb="3">
      <t>シ</t>
    </rPh>
    <phoneticPr fontId="6"/>
  </si>
  <si>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</si>
  <si>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</si>
  <si>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</si>
  <si>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</si>
  <si>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</si>
  <si>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</si>
  <si>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</si>
  <si>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</si>
  <si>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</si>
  <si>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</si>
  <si>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</si>
  <si>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</si>
  <si>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</si>
  <si>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</si>
  <si>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</si>
  <si>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</si>
  <si>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</si>
  <si>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</si>
  <si>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</si>
  <si>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</si>
  <si>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</si>
  <si>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</si>
  <si>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</si>
  <si>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</si>
  <si>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</si>
  <si>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</si>
  <si>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</si>
  <si>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</si>
  <si>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</si>
  <si>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</si>
  <si>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</si>
  <si>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</si>
  <si>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</si>
  <si>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</si>
  <si>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</si>
  <si>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</si>
  <si>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</si>
  <si>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</si>
  <si>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</si>
  <si>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</si>
  <si>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</si>
  <si>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</si>
  <si>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</si>
  <si>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</si>
  <si>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phoneticPr fontId="6"/>
  </si>
  <si>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</si>
  <si>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</si>
  <si>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</si>
  <si>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</si>
  <si>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</si>
  <si>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</si>
  <si>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</si>
  <si>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</si>
  <si>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</si>
  <si>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</si>
  <si>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</si>
  <si>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</si>
  <si>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</si>
  <si>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</si>
  <si>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</si>
  <si>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</si>
  <si>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</si>
  <si>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</si>
  <si>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</si>
  <si>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</si>
  <si>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</si>
  <si>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</si>
  <si>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</si>
  <si>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</si>
  <si>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</si>
  <si>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</si>
  <si>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</si>
  <si>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</si>
  <si>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</si>
  <si>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</si>
  <si>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</si>
  <si>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</si>
  <si>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</si>
  <si>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</si>
  <si>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</si>
  <si>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</si>
  <si>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</si>
  <si>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</si>
  <si>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</si>
  <si>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</si>
  <si>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</si>
  <si>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</si>
  <si>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</si>
  <si>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</si>
  <si>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</si>
  <si>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</si>
  <si>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</si>
  <si>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</si>
  <si>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</si>
  <si>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</si>
  <si>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</si>
  <si>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</si>
  <si>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</si>
  <si>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</si>
  <si>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</si>
  <si>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</si>
  <si>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</si>
  <si>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</si>
  <si>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</si>
  <si>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</si>
  <si>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</si>
  <si>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</si>
  <si>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</si>
  <si>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</si>
  <si>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</si>
  <si>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</si>
  <si>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</si>
  <si>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</si>
  <si>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</si>
  <si>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</si>
  <si>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</si>
  <si>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</si>
  <si>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</si>
  <si>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</si>
  <si>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</si>
  <si>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</si>
  <si>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</si>
  <si>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</si>
  <si>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</si>
  <si>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</si>
  <si>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</si>
  <si>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</si>
  <si>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</si>
  <si>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</si>
  <si>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</si>
  <si>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</si>
  <si>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</si>
  <si>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</si>
  <si>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</si>
  <si>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</si>
  <si>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</si>
  <si>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</si>
  <si>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</si>
  <si>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</si>
  <si>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</si>
  <si>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</si>
  <si>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</si>
  <si>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</si>
  <si>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</si>
  <si>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</si>
  <si>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</si>
  <si>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</si>
  <si>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</si>
  <si>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</si>
  <si>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</si>
  <si>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</si>
  <si>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</si>
  <si>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</si>
  <si>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</si>
  <si>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</si>
  <si>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</si>
  <si>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</si>
  <si>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</si>
  <si>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</si>
  <si>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</si>
  <si>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</si>
  <si>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</si>
  <si>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</si>
  <si>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</si>
  <si>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</si>
  <si>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</si>
  <si>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</si>
  <si>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</si>
  <si>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</si>
  <si>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</si>
  <si>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</si>
  <si>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</si>
  <si>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</si>
  <si>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</si>
  <si>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</si>
  <si>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</si>
  <si>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</si>
  <si>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</si>
  <si>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</si>
  <si>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</si>
  <si>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</si>
  <si>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</si>
  <si>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</si>
  <si>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</si>
  <si>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</si>
  <si>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</si>
  <si>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</si>
  <si>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</si>
  <si>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</si>
  <si>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</si>
  <si>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</si>
  <si>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</si>
  <si>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</si>
  <si>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</si>
  <si>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</si>
  <si>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</si>
  <si>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</si>
  <si>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</si>
  <si>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</si>
  <si>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</si>
  <si>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</si>
  <si>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</si>
  <si>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</si>
  <si>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</si>
  <si>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</si>
  <si>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</si>
  <si>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</si>
  <si>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</si>
  <si>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</si>
  <si>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</si>
  <si>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</si>
  <si>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</si>
  <si>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</si>
  <si>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</si>
  <si>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</si>
  <si>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</si>
  <si>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</si>
  <si>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</si>
  <si>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</si>
  <si>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</si>
  <si>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</si>
  <si>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</si>
  <si>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</si>
  <si>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</si>
  <si>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</si>
  <si>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</si>
  <si>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</si>
  <si>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</si>
  <si>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</si>
  <si>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</si>
  <si>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</si>
  <si>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</si>
  <si>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</si>
  <si>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</si>
  <si>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</si>
  <si>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</si>
  <si>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</si>
  <si>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</si>
  <si>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</si>
  <si>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</si>
  <si>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</si>
  <si>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</si>
  <si>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</si>
  <si>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</si>
  <si>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</si>
  <si>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</si>
  <si>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</si>
  <si>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</si>
  <si>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</si>
  <si>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</si>
  <si>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</si>
  <si>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</si>
  <si>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</si>
  <si>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</si>
  <si>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</si>
  <si>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</si>
  <si>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</si>
  <si>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</si>
  <si>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</si>
  <si>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</si>
  <si>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</si>
  <si>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</si>
  <si>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</si>
  <si>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</si>
  <si>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</si>
  <si>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</si>
  <si>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</si>
  <si>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</si>
  <si>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</si>
  <si>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</si>
  <si>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</si>
  <si>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</si>
  <si>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</si>
  <si>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</si>
  <si>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</si>
  <si>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</si>
  <si>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</si>
  <si>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</si>
  <si>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</si>
  <si>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</si>
  <si>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</si>
  <si>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</si>
  <si>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</si>
  <si>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</si>
  <si>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</si>
  <si>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</si>
  <si>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</si>
  <si>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</si>
  <si>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</si>
  <si>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</si>
  <si>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</si>
  <si>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</si>
  <si>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</si>
  <si>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</si>
  <si>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</si>
  <si>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</si>
  <si>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</si>
  <si>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</si>
  <si>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</si>
  <si>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</si>
  <si>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</si>
  <si>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</si>
  <si>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</si>
  <si>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</si>
  <si>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</si>
  <si>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</si>
  <si>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</si>
  <si>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</si>
  <si>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</si>
  <si>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</si>
  <si>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</si>
  <si>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</si>
  <si>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</si>
  <si>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</si>
  <si>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</si>
  <si>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</si>
  <si>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</si>
  <si>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</si>
  <si>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</si>
  <si>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</si>
  <si>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</si>
  <si>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</si>
  <si>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</si>
  <si>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</si>
  <si>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</si>
  <si>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</si>
  <si>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</si>
  <si>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</si>
  <si>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</si>
  <si>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</si>
  <si>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</si>
  <si>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</si>
  <si>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</si>
  <si>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</si>
  <si>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</si>
  <si>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</si>
  <si>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</si>
  <si>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</si>
  <si>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</si>
  <si>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</si>
  <si>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</si>
  <si>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</si>
  <si>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</si>
  <si>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</si>
  <si>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</si>
  <si>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</si>
  <si>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</si>
  <si>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</si>
  <si>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</si>
  <si>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</si>
  <si>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</si>
  <si>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</si>
  <si>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</si>
  <si>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</si>
  <si>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</si>
  <si>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</si>
  <si>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</si>
  <si>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</si>
  <si>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</si>
  <si>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</si>
  <si>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</si>
  <si>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</si>
  <si>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</si>
  <si>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</si>
  <si>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</si>
  <si>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</si>
  <si>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</si>
  <si>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</si>
  <si>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</si>
  <si>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</si>
  <si>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</si>
  <si>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</si>
  <si>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</si>
  <si>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</si>
  <si>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</si>
  <si>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</si>
  <si>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</si>
  <si>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</si>
  <si>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</si>
  <si>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</si>
  <si>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</si>
  <si>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</si>
  <si>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</si>
  <si>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</si>
  <si>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</si>
  <si>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</si>
  <si>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</si>
  <si>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</si>
  <si>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</si>
  <si>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</si>
  <si>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</si>
  <si>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</si>
  <si>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</si>
  <si>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</si>
  <si>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</si>
  <si>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</si>
  <si>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</si>
  <si>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</si>
  <si>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</si>
  <si>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</si>
  <si>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</si>
  <si>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</si>
  <si>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</si>
  <si>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</si>
  <si>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</si>
  <si>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</si>
  <si>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</si>
  <si>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</si>
  <si>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</si>
  <si>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</si>
  <si>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</si>
  <si>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</si>
  <si>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</si>
  <si>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</si>
  <si>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</si>
  <si>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</si>
  <si>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</si>
  <si>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</si>
  <si>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</si>
  <si>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</si>
  <si>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</si>
  <si>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</si>
  <si>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</si>
  <si>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</si>
  <si>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</si>
  <si>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</si>
  <si>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</si>
  <si>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</si>
  <si>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</si>
  <si>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</si>
  <si>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</si>
  <si>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</si>
  <si>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</si>
  <si>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</si>
  <si>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</si>
  <si>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</si>
  <si>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</si>
  <si>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</si>
  <si>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</si>
  <si>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</si>
  <si>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</si>
  <si>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</si>
  <si>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</si>
  <si>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</si>
  <si>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</si>
  <si>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</si>
  <si>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</si>
  <si>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</si>
  <si>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</si>
  <si>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</si>
  <si>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</si>
  <si>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</si>
  <si>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</si>
  <si>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</si>
  <si>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</si>
  <si>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</si>
  <si>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</si>
  <si>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</si>
  <si>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</si>
  <si>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</si>
  <si>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</si>
  <si>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</si>
  <si>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</si>
  <si>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</si>
  <si>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</si>
  <si>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</si>
  <si>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</si>
  <si>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</si>
  <si>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</si>
  <si>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</si>
  <si>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</si>
  <si>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</si>
  <si>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</si>
  <si>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</si>
  <si>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</si>
  <si>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</si>
  <si>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</si>
  <si>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</si>
  <si>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</si>
  <si>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</si>
  <si>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</si>
  <si>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</si>
  <si>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</si>
  <si>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</si>
  <si>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</si>
  <si>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</si>
  <si>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</si>
  <si>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</si>
  <si>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</si>
  <si>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</si>
  <si>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</si>
  <si>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</si>
  <si>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</si>
  <si>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</si>
  <si>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</si>
  <si>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</si>
  <si>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</si>
  <si>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</si>
  <si>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</si>
  <si>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</si>
  <si>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</si>
  <si>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</si>
  <si>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</si>
  <si>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</si>
  <si>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</si>
  <si>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</si>
  <si>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</si>
  <si>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</si>
  <si>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</si>
  <si>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</si>
  <si>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</si>
  <si>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</si>
  <si>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</si>
  <si>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</si>
  <si>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</si>
  <si>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</si>
  <si>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</si>
  <si>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</si>
  <si>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</si>
  <si>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</si>
  <si>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</si>
  <si>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</si>
  <si>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</si>
  <si>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</si>
  <si>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</si>
  <si>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</si>
  <si>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</si>
  <si>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</si>
  <si>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</si>
  <si>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</si>
  <si>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</si>
  <si>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</si>
  <si>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</si>
  <si>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</si>
  <si>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</si>
  <si>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</si>
  <si>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</si>
  <si>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</si>
  <si>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</si>
  <si>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</si>
  <si>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</si>
  <si>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</si>
  <si>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</si>
  <si>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</si>
  <si>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</si>
  <si>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</si>
  <si>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</si>
  <si>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</si>
  <si>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</si>
  <si>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</si>
  <si>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</si>
  <si>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</si>
  <si>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</si>
  <si>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</si>
  <si>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</si>
  <si>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</si>
  <si>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</si>
  <si>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</si>
  <si>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</si>
  <si>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</si>
  <si>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</si>
  <si>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</si>
  <si>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</si>
  <si>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</si>
  <si>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</si>
  <si>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</si>
  <si>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</si>
  <si>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</si>
  <si>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</si>
  <si>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</si>
  <si>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</si>
  <si>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</si>
  <si>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</si>
  <si>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</si>
  <si>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</si>
  <si>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</si>
  <si>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</si>
  <si>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</si>
  <si>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</si>
  <si>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</si>
  <si>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</si>
  <si>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</si>
  <si>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</si>
  <si>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</si>
  <si>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</si>
  <si>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</si>
  <si>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</si>
  <si>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</si>
  <si>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</si>
  <si>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</si>
  <si>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</si>
  <si>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</si>
  <si>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</si>
  <si>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</si>
  <si>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</si>
  <si>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</si>
  <si>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</si>
  <si>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</si>
  <si>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</si>
  <si>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</si>
  <si>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</si>
  <si>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</si>
  <si>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</si>
  <si>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</si>
  <si>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</si>
  <si>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</si>
  <si>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</si>
  <si>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</si>
  <si>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</si>
  <si>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</si>
  <si>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</si>
  <si>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</si>
  <si>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</si>
  <si>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</si>
  <si>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</si>
  <si>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</si>
  <si>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</si>
  <si>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</si>
  <si>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</si>
  <si>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</si>
  <si>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</si>
  <si>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</si>
  <si>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</si>
  <si>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</si>
  <si>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</si>
  <si>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</si>
  <si>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</si>
  <si>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</si>
  <si>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</si>
  <si>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</si>
  <si>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</si>
  <si>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</si>
  <si>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</si>
  <si>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</si>
  <si>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</si>
  <si>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</si>
  <si>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</si>
  <si>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</si>
  <si>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</si>
  <si>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</si>
  <si>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</si>
  <si>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</si>
  <si>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</si>
  <si>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</si>
  <si>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</si>
  <si>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</si>
  <si>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</si>
  <si>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</si>
  <si>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</si>
  <si>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</si>
  <si>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</si>
  <si>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</si>
  <si>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</si>
  <si>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</si>
  <si>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</si>
  <si>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</si>
  <si>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</si>
  <si>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</si>
  <si>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</si>
  <si>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</si>
  <si>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</si>
  <si>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</si>
  <si>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</si>
  <si>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</si>
  <si>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</si>
  <si>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</si>
  <si>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</si>
  <si>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</si>
  <si>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</si>
  <si>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</si>
  <si>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</si>
  <si>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</si>
  <si>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</si>
  <si>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</si>
  <si>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</si>
  <si>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</si>
  <si>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</si>
  <si>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</si>
  <si>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</si>
  <si>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</si>
  <si>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</si>
  <si>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</si>
  <si>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</si>
  <si>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</si>
  <si>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</si>
  <si>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</si>
  <si>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</si>
  <si>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</si>
  <si>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</si>
  <si>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</si>
  <si>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</si>
  <si>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</si>
  <si>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</si>
  <si>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</si>
  <si>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</si>
  <si>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</si>
  <si>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</si>
  <si>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</si>
  <si>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</si>
  <si>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</si>
  <si>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</si>
  <si>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</si>
  <si>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</si>
  <si>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</si>
  <si>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</si>
  <si>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</si>
  <si>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</si>
  <si>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</si>
  <si>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</si>
  <si>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</si>
  <si>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</si>
  <si>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</si>
  <si>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</si>
  <si>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</si>
  <si>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</si>
  <si>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</si>
  <si>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</si>
  <si>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</si>
  <si>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</si>
  <si>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</si>
  <si>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</si>
  <si>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</si>
  <si>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</si>
  <si>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</si>
  <si>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</si>
  <si>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</si>
  <si>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</si>
  <si>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</si>
  <si>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</si>
  <si>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</si>
  <si>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</si>
  <si>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</si>
  <si>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</si>
  <si>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3"/>
  </si>
  <si>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</si>
  <si>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</si>
  <si>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</si>
  <si>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</si>
  <si>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</si>
  <si>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</si>
  <si>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</si>
  <si>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</si>
  <si>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</si>
  <si>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</si>
  <si>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</si>
  <si>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</si>
  <si>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</si>
  <si>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</si>
  <si>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</si>
  <si>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</si>
  <si>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</si>
  <si>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</si>
  <si>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</si>
  <si>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</si>
  <si>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</si>
  <si>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</si>
  <si>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</si>
  <si>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</si>
  <si>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</si>
  <si>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</si>
  <si>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</si>
  <si>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</si>
  <si>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</si>
  <si>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</si>
  <si>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</si>
  <si>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</si>
  <si>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</si>
  <si>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</si>
  <si>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</si>
  <si>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</si>
  <si>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</si>
  <si>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</si>
  <si>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</si>
  <si>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</si>
  <si>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</si>
  <si>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</si>
  <si>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</si>
  <si>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</si>
  <si>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</si>
  <si>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</si>
  <si>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3"/>
  </si>
  <si>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</si>
  <si>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</si>
  <si>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</si>
  <si>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</si>
  <si>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</si>
  <si>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</si>
  <si>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</si>
  <si>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</si>
  <si>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</si>
  <si>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</si>
  <si>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</si>
  <si>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</si>
  <si>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</si>
  <si>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</si>
  <si>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</si>
  <si>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</si>
  <si>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</si>
  <si>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</si>
  <si>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</si>
  <si>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</si>
  <si>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</si>
  <si>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</si>
  <si>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</si>
  <si>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</si>
  <si>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</si>
  <si>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</si>
  <si>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</si>
  <si>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</si>
  <si>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</si>
  <si>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</si>
  <si>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</si>
  <si>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</si>
  <si>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</si>
  <si>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</si>
  <si>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</si>
  <si>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</si>
  <si>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</si>
  <si>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</si>
  <si>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</si>
  <si>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</si>
  <si>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</si>
  <si>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</si>
  <si>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</si>
  <si>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</si>
  <si>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</si>
  <si>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</si>
  <si>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</si>
  <si>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</si>
  <si>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</si>
  <si>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</si>
  <si>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</si>
  <si>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</si>
  <si>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</si>
  <si>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</si>
  <si>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</si>
  <si>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</si>
  <si>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</si>
  <si>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</si>
  <si>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</si>
  <si>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</si>
  <si>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</si>
  <si>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</si>
  <si>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</si>
  <si>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</si>
  <si>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</si>
  <si>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</si>
  <si>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</si>
  <si>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</si>
  <si>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</si>
  <si>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</si>
  <si>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</si>
  <si>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</si>
  <si>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</si>
  <si>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</si>
  <si>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</si>
  <si>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</si>
  <si>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</si>
  <si>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</si>
  <si>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</si>
  <si>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</si>
  <si>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</si>
  <si>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</si>
  <si>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</si>
  <si>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</si>
  <si>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</si>
  <si>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</si>
  <si>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</si>
  <si>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</si>
  <si>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</si>
  <si>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</si>
  <si>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</si>
  <si>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</si>
  <si>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</si>
  <si>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</si>
  <si>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</si>
  <si>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</si>
  <si>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</si>
  <si>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</si>
  <si>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</si>
  <si>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</si>
  <si>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</si>
  <si>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</si>
  <si>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</si>
  <si>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</si>
  <si>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</si>
  <si>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</si>
  <si>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</si>
  <si>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</si>
  <si>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</si>
  <si>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</si>
  <si>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</si>
  <si>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</si>
  <si>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</si>
  <si>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</si>
  <si>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</si>
  <si>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</si>
  <si>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</si>
  <si>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</si>
  <si>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</si>
  <si>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</si>
  <si>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</si>
  <si>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</si>
  <si>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</si>
  <si>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</si>
  <si>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</si>
  <si>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</si>
  <si>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</si>
  <si>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</si>
  <si>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</si>
  <si>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</si>
  <si>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</si>
  <si>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</si>
  <si>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</si>
  <si>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</si>
  <si>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</si>
  <si>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</si>
  <si>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</si>
  <si>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</si>
  <si>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</si>
  <si>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</si>
  <si>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</si>
  <si>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</si>
  <si>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</si>
  <si>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</si>
  <si>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</si>
  <si>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</si>
  <si>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</si>
  <si>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</si>
  <si>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</si>
  <si>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</si>
  <si>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</si>
  <si>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</si>
  <si>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</si>
  <si>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</si>
  <si>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</si>
  <si>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</si>
  <si>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</si>
  <si>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</si>
  <si>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</si>
  <si>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</si>
  <si>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</si>
  <si>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</si>
  <si>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</si>
  <si>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</si>
  <si>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</si>
  <si>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</si>
  <si>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</si>
  <si>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</si>
  <si>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</si>
  <si>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</si>
  <si>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</si>
  <si>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</si>
  <si>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</si>
  <si>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</si>
  <si>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</si>
  <si>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</si>
  <si>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</si>
  <si>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</si>
  <si>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</si>
  <si>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</si>
  <si>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</si>
  <si>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</si>
  <si>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</si>
  <si>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</si>
  <si>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</si>
  <si>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</si>
  <si>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</si>
  <si>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</si>
  <si>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</si>
  <si>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</si>
  <si>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</si>
  <si>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</si>
  <si>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</si>
  <si>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</si>
  <si>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</si>
  <si>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</si>
  <si>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</si>
  <si>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</si>
  <si>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</si>
  <si>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</si>
  <si>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</si>
  <si>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</si>
  <si>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</si>
  <si>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</si>
  <si>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</si>
  <si>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</si>
  <si>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</si>
  <si>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</si>
  <si>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</si>
  <si>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</si>
  <si>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</si>
  <si>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</si>
  <si>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</si>
  <si>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</si>
  <si>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</si>
  <si>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</si>
  <si>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</si>
  <si>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</si>
  <si>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</si>
  <si>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</si>
  <si>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</si>
  <si>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</si>
  <si>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</si>
  <si>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</si>
  <si>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</si>
  <si>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</si>
  <si>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</si>
  <si>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</si>
  <si>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</si>
  <si>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</si>
  <si>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</si>
  <si>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</si>
  <si>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</si>
  <si>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</si>
  <si>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</si>
  <si>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</si>
  <si>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</si>
  <si>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</si>
  <si>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</si>
  <si>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</si>
  <si>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</si>
  <si>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</si>
  <si>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</si>
  <si>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</si>
  <si>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</si>
  <si>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</si>
  <si>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</si>
  <si>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</si>
  <si>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</si>
  <si>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</si>
  <si>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</si>
  <si>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</si>
  <si>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</si>
  <si>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</si>
  <si>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</si>
  <si>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</si>
  <si>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</si>
  <si>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</si>
  <si>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</si>
  <si>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</si>
  <si>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</si>
  <si>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</si>
  <si>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</si>
  <si>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</si>
  <si>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</si>
  <si>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</si>
  <si>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</si>
  <si>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</si>
  <si>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</si>
  <si>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</si>
  <si>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</si>
  <si>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</si>
  <si>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</si>
  <si>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</si>
  <si>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</si>
  <si>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</si>
  <si>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</si>
  <si>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</si>
  <si>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</si>
  <si>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</si>
  <si>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</si>
  <si>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</si>
  <si>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</si>
  <si>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</si>
  <si>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</si>
  <si>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</si>
  <si>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</si>
  <si>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</si>
  <si>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</si>
  <si>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</si>
  <si>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</si>
  <si>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</si>
  <si>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</si>
  <si>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</si>
  <si>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</si>
  <si>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</si>
  <si>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</si>
  <si>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</si>
  <si>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</si>
  <si>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</si>
  <si>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</si>
  <si>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</si>
  <si>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</si>
  <si>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</si>
  <si>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</si>
  <si>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寒冷地</t>
    <rPh sb="0" eb="3">
      <t>カンレイチ</t>
    </rPh>
    <phoneticPr fontId="6"/>
  </si>
  <si>
    <t>除雪費</t>
    <rPh sb="0" eb="2">
      <t>ジョセツ</t>
    </rPh>
    <rPh sb="2" eb="3">
      <t>ヒ</t>
    </rPh>
    <phoneticPr fontId="6"/>
  </si>
  <si>
    <t>降灰除去費</t>
    <rPh sb="0" eb="2">
      <t>コウハイ</t>
    </rPh>
    <rPh sb="2" eb="4">
      <t>ジョキョ</t>
    </rPh>
    <rPh sb="4" eb="5">
      <t>ヒ</t>
    </rPh>
    <phoneticPr fontId="6"/>
  </si>
  <si>
    <r>
      <t>20</t>
    </r>
    <r>
      <rPr>
        <sz val="11"/>
        <color indexed="8"/>
        <rFont val="ＭＳ Ｐゴシック"/>
        <family val="3"/>
        <charset val="128"/>
      </rPr>
      <t>/100地域</t>
    </r>
    <rPh sb="6" eb="8">
      <t>チイキ</t>
    </rPh>
    <phoneticPr fontId="6"/>
  </si>
  <si>
    <t>旭川市</t>
    <rPh sb="0" eb="3">
      <t>アサヒカワシ</t>
    </rPh>
    <phoneticPr fontId="6"/>
  </si>
  <si>
    <t>全域</t>
    <rPh sb="0" eb="2">
      <t>ゼンイキ</t>
    </rPh>
    <phoneticPr fontId="6"/>
  </si>
  <si>
    <t>留萌市</t>
    <rPh sb="0" eb="3">
      <t>ルモイシ</t>
    </rPh>
    <phoneticPr fontId="6"/>
  </si>
  <si>
    <t>鹿児島市</t>
    <rPh sb="0" eb="4">
      <t>カゴシマシ</t>
    </rPh>
    <phoneticPr fontId="6"/>
  </si>
  <si>
    <t>帯広市</t>
    <rPh sb="0" eb="3">
      <t>オビヒロシ</t>
    </rPh>
    <phoneticPr fontId="6"/>
  </si>
  <si>
    <t>稚内市</t>
    <rPh sb="0" eb="3">
      <t>ワッカナイシ</t>
    </rPh>
    <phoneticPr fontId="6"/>
  </si>
  <si>
    <t>垂水市</t>
    <rPh sb="0" eb="3">
      <t>タルミズシ</t>
    </rPh>
    <phoneticPr fontId="6"/>
  </si>
  <si>
    <t>北見市</t>
    <rPh sb="0" eb="3">
      <t>キタミシ</t>
    </rPh>
    <phoneticPr fontId="6"/>
  </si>
  <si>
    <t>美唄市</t>
    <rPh sb="0" eb="3">
      <t>ビバイシ</t>
    </rPh>
    <phoneticPr fontId="6"/>
  </si>
  <si>
    <t>一部</t>
    <rPh sb="0" eb="2">
      <t>イチブ</t>
    </rPh>
    <phoneticPr fontId="6"/>
  </si>
  <si>
    <t>霧島市</t>
    <rPh sb="0" eb="3">
      <t>キリシマシ</t>
    </rPh>
    <phoneticPr fontId="6"/>
  </si>
  <si>
    <t>夕張市</t>
    <rPh sb="0" eb="3">
      <t>ユウバリシ</t>
    </rPh>
    <phoneticPr fontId="6"/>
  </si>
  <si>
    <t>芦別市</t>
    <rPh sb="0" eb="3">
      <t>アシベツシ</t>
    </rPh>
    <phoneticPr fontId="6"/>
  </si>
  <si>
    <t>鹿屋市</t>
    <rPh sb="0" eb="3">
      <t>カノヤシ</t>
    </rPh>
    <phoneticPr fontId="6"/>
  </si>
  <si>
    <t>赤平市</t>
    <rPh sb="0" eb="3">
      <t>アカビラシ</t>
    </rPh>
    <phoneticPr fontId="6"/>
  </si>
  <si>
    <t>産山村</t>
    <rPh sb="0" eb="1">
      <t>サン</t>
    </rPh>
    <rPh sb="1" eb="2">
      <t>ヤマ</t>
    </rPh>
    <rPh sb="2" eb="3">
      <t>ムラ</t>
    </rPh>
    <phoneticPr fontId="6"/>
  </si>
  <si>
    <t>士別市</t>
    <rPh sb="0" eb="3">
      <t>シベツシ</t>
    </rPh>
    <phoneticPr fontId="6"/>
  </si>
  <si>
    <t>高森町</t>
    <rPh sb="0" eb="2">
      <t>タカモリ</t>
    </rPh>
    <rPh sb="2" eb="3">
      <t>マチ</t>
    </rPh>
    <phoneticPr fontId="6"/>
  </si>
  <si>
    <t>名寄市</t>
    <rPh sb="0" eb="3">
      <t>ナヨロシ</t>
    </rPh>
    <phoneticPr fontId="6"/>
  </si>
  <si>
    <t>阿蘇市</t>
    <rPh sb="0" eb="2">
      <t>アソ</t>
    </rPh>
    <rPh sb="2" eb="3">
      <t>シ</t>
    </rPh>
    <phoneticPr fontId="6"/>
  </si>
  <si>
    <t>歌志内市</t>
    <rPh sb="0" eb="4">
      <t>ウタシナイシ</t>
    </rPh>
    <phoneticPr fontId="6"/>
  </si>
  <si>
    <t>三笠市</t>
    <rPh sb="0" eb="3">
      <t>ミカサシ</t>
    </rPh>
    <phoneticPr fontId="6"/>
  </si>
  <si>
    <t>南阿蘇村</t>
    <rPh sb="0" eb="4">
      <t>ミナミアソムラ</t>
    </rPh>
    <phoneticPr fontId="6"/>
  </si>
  <si>
    <t>深川市</t>
    <rPh sb="0" eb="3">
      <t>フカガワシ</t>
    </rPh>
    <phoneticPr fontId="6"/>
  </si>
  <si>
    <t>滝川市</t>
    <rPh sb="0" eb="2">
      <t>タキガワ</t>
    </rPh>
    <rPh sb="2" eb="3">
      <t>シ</t>
    </rPh>
    <phoneticPr fontId="6"/>
  </si>
  <si>
    <t>島原市</t>
    <rPh sb="0" eb="3">
      <t>シマバラシ</t>
    </rPh>
    <phoneticPr fontId="6"/>
  </si>
  <si>
    <t>富良野市</t>
    <rPh sb="0" eb="4">
      <t>フラノシ</t>
    </rPh>
    <phoneticPr fontId="6"/>
  </si>
  <si>
    <t>砂川市</t>
    <rPh sb="0" eb="3">
      <t>スナガワシ</t>
    </rPh>
    <phoneticPr fontId="6"/>
  </si>
  <si>
    <t>南島原市</t>
    <rPh sb="0" eb="4">
      <t>ミナミシマバラシ</t>
    </rPh>
    <phoneticPr fontId="6"/>
  </si>
  <si>
    <t>留寿都村</t>
    <rPh sb="0" eb="3">
      <t>ルスツ</t>
    </rPh>
    <rPh sb="3" eb="4">
      <t>ソン</t>
    </rPh>
    <phoneticPr fontId="6"/>
  </si>
  <si>
    <t>宮崎県</t>
    <rPh sb="0" eb="3">
      <t>ミヤザキケン</t>
    </rPh>
    <phoneticPr fontId="6"/>
  </si>
  <si>
    <t>都城市</t>
    <rPh sb="0" eb="3">
      <t>ミヤコノジョウシ</t>
    </rPh>
    <phoneticPr fontId="6"/>
  </si>
  <si>
    <t>喜茂別町</t>
    <rPh sb="0" eb="3">
      <t>キモベツ</t>
    </rPh>
    <rPh sb="3" eb="4">
      <t>マチ</t>
    </rPh>
    <phoneticPr fontId="6"/>
  </si>
  <si>
    <t>日南市</t>
    <rPh sb="0" eb="3">
      <t>ニチナンシ</t>
    </rPh>
    <phoneticPr fontId="6"/>
  </si>
  <si>
    <t>倶知安町</t>
    <rPh sb="0" eb="3">
      <t>クッチャン</t>
    </rPh>
    <rPh sb="3" eb="4">
      <t>マチ</t>
    </rPh>
    <phoneticPr fontId="6"/>
  </si>
  <si>
    <t>当別町</t>
    <rPh sb="0" eb="3">
      <t>トウベツチョウ</t>
    </rPh>
    <phoneticPr fontId="6"/>
  </si>
  <si>
    <t>小林市</t>
    <rPh sb="0" eb="3">
      <t>コバヤシシ</t>
    </rPh>
    <phoneticPr fontId="6"/>
  </si>
  <si>
    <t>赤井川村</t>
    <rPh sb="0" eb="4">
      <t>アカイガワムラ</t>
    </rPh>
    <phoneticPr fontId="6"/>
  </si>
  <si>
    <t>新篠津村</t>
    <rPh sb="0" eb="4">
      <t>シンシノツムラ</t>
    </rPh>
    <phoneticPr fontId="6"/>
  </si>
  <si>
    <t>三股町</t>
    <rPh sb="0" eb="2">
      <t>ミマタ</t>
    </rPh>
    <rPh sb="2" eb="3">
      <t>チョウ</t>
    </rPh>
    <phoneticPr fontId="6"/>
  </si>
  <si>
    <t>上砂川町</t>
    <rPh sb="0" eb="4">
      <t>カミスナガワチョウ</t>
    </rPh>
    <phoneticPr fontId="6"/>
  </si>
  <si>
    <t>木古内町</t>
    <rPh sb="0" eb="3">
      <t>キコナイ</t>
    </rPh>
    <rPh sb="3" eb="4">
      <t>マチ</t>
    </rPh>
    <phoneticPr fontId="6"/>
  </si>
  <si>
    <t>高原町</t>
    <rPh sb="0" eb="2">
      <t>コウゲン</t>
    </rPh>
    <rPh sb="2" eb="3">
      <t>マチ</t>
    </rPh>
    <phoneticPr fontId="6"/>
  </si>
  <si>
    <t>妹背牛町</t>
    <rPh sb="0" eb="4">
      <t>モセウシチョウ</t>
    </rPh>
    <phoneticPr fontId="6"/>
  </si>
  <si>
    <t>八雲町</t>
    <rPh sb="0" eb="3">
      <t>ヤクモチョウ</t>
    </rPh>
    <phoneticPr fontId="6"/>
  </si>
  <si>
    <t>長万部町</t>
    <rPh sb="0" eb="4">
      <t>オシャマンベチョウ</t>
    </rPh>
    <phoneticPr fontId="6"/>
  </si>
  <si>
    <t>厚沢部町</t>
    <rPh sb="0" eb="2">
      <t>アツザワ</t>
    </rPh>
    <rPh sb="2" eb="3">
      <t>ブ</t>
    </rPh>
    <rPh sb="3" eb="4">
      <t>マチ</t>
    </rPh>
    <phoneticPr fontId="6"/>
  </si>
  <si>
    <t>今金町</t>
    <rPh sb="0" eb="2">
      <t>イマカネ</t>
    </rPh>
    <rPh sb="2" eb="3">
      <t>マチ</t>
    </rPh>
    <phoneticPr fontId="6"/>
  </si>
  <si>
    <t>黒松内町</t>
    <rPh sb="0" eb="3">
      <t>クロマツナイ</t>
    </rPh>
    <rPh sb="3" eb="4">
      <t>マチ</t>
    </rPh>
    <phoneticPr fontId="6"/>
  </si>
  <si>
    <t>蘭越町</t>
    <rPh sb="0" eb="1">
      <t>ラン</t>
    </rPh>
    <rPh sb="1" eb="2">
      <t>エツ</t>
    </rPh>
    <rPh sb="2" eb="3">
      <t>マチ</t>
    </rPh>
    <phoneticPr fontId="6"/>
  </si>
  <si>
    <t>音威子府村</t>
    <rPh sb="0" eb="4">
      <t>オトイネップ</t>
    </rPh>
    <rPh sb="4" eb="5">
      <t>ムラ</t>
    </rPh>
    <phoneticPr fontId="6"/>
  </si>
  <si>
    <t>ニセコ町</t>
    <rPh sb="3" eb="4">
      <t>マチ</t>
    </rPh>
    <phoneticPr fontId="6"/>
  </si>
  <si>
    <t>中川町</t>
    <rPh sb="0" eb="2">
      <t>ナカガワ</t>
    </rPh>
    <rPh sb="2" eb="3">
      <t>チョウ</t>
    </rPh>
    <phoneticPr fontId="6"/>
  </si>
  <si>
    <t>真狩村</t>
    <rPh sb="0" eb="3">
      <t>マッカリムラ</t>
    </rPh>
    <phoneticPr fontId="6"/>
  </si>
  <si>
    <t>取手市</t>
    <rPh sb="0" eb="3">
      <t>トリデシ</t>
    </rPh>
    <phoneticPr fontId="6"/>
  </si>
  <si>
    <t>美深町</t>
    <rPh sb="0" eb="3">
      <t>ビフカチョウ</t>
    </rPh>
    <phoneticPr fontId="6"/>
  </si>
  <si>
    <t>留寿都村</t>
    <rPh sb="0" eb="4">
      <t>ルスツムラ</t>
    </rPh>
    <phoneticPr fontId="6"/>
  </si>
  <si>
    <t>つくば市</t>
    <rPh sb="3" eb="4">
      <t>シ</t>
    </rPh>
    <phoneticPr fontId="6"/>
  </si>
  <si>
    <t>喜茂別町</t>
    <rPh sb="0" eb="4">
      <t>キモベツチョウ</t>
    </rPh>
    <phoneticPr fontId="6"/>
  </si>
  <si>
    <t>和光市</t>
    <rPh sb="0" eb="3">
      <t>ワコウシ</t>
    </rPh>
    <phoneticPr fontId="6"/>
  </si>
  <si>
    <t>下川町</t>
    <rPh sb="0" eb="2">
      <t>シモカワ</t>
    </rPh>
    <rPh sb="2" eb="3">
      <t>マチ</t>
    </rPh>
    <phoneticPr fontId="6"/>
  </si>
  <si>
    <t>京極町</t>
    <rPh sb="0" eb="3">
      <t>キョウゴクチョウ</t>
    </rPh>
    <phoneticPr fontId="6"/>
  </si>
  <si>
    <t>我孫子市</t>
    <rPh sb="0" eb="4">
      <t>アビコシ</t>
    </rPh>
    <phoneticPr fontId="6"/>
  </si>
  <si>
    <t>剣淵町</t>
    <rPh sb="0" eb="2">
      <t>ケンブチ</t>
    </rPh>
    <rPh sb="2" eb="3">
      <t>マチ</t>
    </rPh>
    <phoneticPr fontId="6"/>
  </si>
  <si>
    <t>倶知安町</t>
    <rPh sb="0" eb="4">
      <t>クッチャンチョウ</t>
    </rPh>
    <phoneticPr fontId="6"/>
  </si>
  <si>
    <t>愛別町</t>
    <rPh sb="0" eb="3">
      <t>アイベツチョウ</t>
    </rPh>
    <phoneticPr fontId="6"/>
  </si>
  <si>
    <t>豊浦町</t>
    <rPh sb="0" eb="3">
      <t>トヨウラチョウ</t>
    </rPh>
    <phoneticPr fontId="6"/>
  </si>
  <si>
    <t>印西市</t>
    <rPh sb="0" eb="3">
      <t>インザイシ</t>
    </rPh>
    <phoneticPr fontId="6"/>
  </si>
  <si>
    <t>和寒町</t>
    <rPh sb="0" eb="3">
      <t>ワッサムチョウ</t>
    </rPh>
    <phoneticPr fontId="6"/>
  </si>
  <si>
    <t>共和町</t>
    <rPh sb="0" eb="3">
      <t>キョウワチョウ</t>
    </rPh>
    <phoneticPr fontId="6"/>
  </si>
  <si>
    <t>調布市</t>
    <rPh sb="0" eb="3">
      <t>チョウフシ</t>
    </rPh>
    <phoneticPr fontId="6"/>
  </si>
  <si>
    <t>当麻町</t>
    <rPh sb="0" eb="3">
      <t>トウマチョウ</t>
    </rPh>
    <phoneticPr fontId="6"/>
  </si>
  <si>
    <t>岩内町</t>
    <rPh sb="0" eb="3">
      <t>イワナイチョウ</t>
    </rPh>
    <phoneticPr fontId="6"/>
  </si>
  <si>
    <t>町田市</t>
    <rPh sb="0" eb="3">
      <t>マチダシ</t>
    </rPh>
    <phoneticPr fontId="6"/>
  </si>
  <si>
    <t>鷹栖町</t>
    <rPh sb="0" eb="1">
      <t>タカ</t>
    </rPh>
    <rPh sb="1" eb="2">
      <t>ス</t>
    </rPh>
    <rPh sb="2" eb="3">
      <t>マチ</t>
    </rPh>
    <phoneticPr fontId="6"/>
  </si>
  <si>
    <t>神恵内村</t>
    <rPh sb="0" eb="1">
      <t>カミ</t>
    </rPh>
    <rPh sb="1" eb="2">
      <t>ケイ</t>
    </rPh>
    <rPh sb="2" eb="3">
      <t>ナイ</t>
    </rPh>
    <rPh sb="3" eb="4">
      <t>ムラ</t>
    </rPh>
    <phoneticPr fontId="6"/>
  </si>
  <si>
    <t>小平市</t>
    <rPh sb="0" eb="3">
      <t>コダイラシ</t>
    </rPh>
    <phoneticPr fontId="6"/>
  </si>
  <si>
    <t>東神楽町</t>
    <rPh sb="0" eb="1">
      <t>ヒガシ</t>
    </rPh>
    <rPh sb="1" eb="3">
      <t>カグラ</t>
    </rPh>
    <rPh sb="3" eb="4">
      <t>マチ</t>
    </rPh>
    <phoneticPr fontId="6"/>
  </si>
  <si>
    <t>積丹町</t>
    <rPh sb="0" eb="2">
      <t>シャコタン</t>
    </rPh>
    <rPh sb="2" eb="3">
      <t>マチ</t>
    </rPh>
    <phoneticPr fontId="6"/>
  </si>
  <si>
    <t>日野市</t>
    <rPh sb="0" eb="3">
      <t>ヒノシ</t>
    </rPh>
    <phoneticPr fontId="6"/>
  </si>
  <si>
    <t>比布町</t>
    <rPh sb="0" eb="2">
      <t>ピップ</t>
    </rPh>
    <rPh sb="2" eb="3">
      <t>チョウ</t>
    </rPh>
    <phoneticPr fontId="6"/>
  </si>
  <si>
    <t>古平町</t>
    <rPh sb="0" eb="2">
      <t>フルビラ</t>
    </rPh>
    <rPh sb="2" eb="3">
      <t>マチ</t>
    </rPh>
    <phoneticPr fontId="6"/>
  </si>
  <si>
    <t>国分寺市</t>
    <rPh sb="0" eb="4">
      <t>コクブンジシ</t>
    </rPh>
    <phoneticPr fontId="6"/>
  </si>
  <si>
    <t>上川町</t>
    <rPh sb="0" eb="2">
      <t>カミカワ</t>
    </rPh>
    <rPh sb="2" eb="3">
      <t>マチ</t>
    </rPh>
    <phoneticPr fontId="6"/>
  </si>
  <si>
    <t>仁木町</t>
    <rPh sb="0" eb="2">
      <t>ニキ</t>
    </rPh>
    <rPh sb="2" eb="3">
      <t>マチ</t>
    </rPh>
    <phoneticPr fontId="6"/>
  </si>
  <si>
    <t>狛江市</t>
    <rPh sb="0" eb="3">
      <t>コマエシ</t>
    </rPh>
    <phoneticPr fontId="6"/>
  </si>
  <si>
    <t>東川町</t>
    <rPh sb="0" eb="2">
      <t>ヒガシカワ</t>
    </rPh>
    <rPh sb="2" eb="3">
      <t>マチ</t>
    </rPh>
    <phoneticPr fontId="6"/>
  </si>
  <si>
    <t>清瀬市</t>
    <rPh sb="0" eb="3">
      <t>キヨセシ</t>
    </rPh>
    <phoneticPr fontId="6"/>
  </si>
  <si>
    <t>美瑛町</t>
    <rPh sb="0" eb="3">
      <t>ビエイチョウ</t>
    </rPh>
    <phoneticPr fontId="6"/>
  </si>
  <si>
    <t>月形町</t>
    <rPh sb="0" eb="2">
      <t>ツキガタ</t>
    </rPh>
    <rPh sb="2" eb="3">
      <t>マチ</t>
    </rPh>
    <phoneticPr fontId="6"/>
  </si>
  <si>
    <t>多摩市</t>
    <rPh sb="0" eb="3">
      <t>タマシ</t>
    </rPh>
    <phoneticPr fontId="6"/>
  </si>
  <si>
    <t>上富良野町</t>
    <rPh sb="0" eb="5">
      <t>カミフラノチョウ</t>
    </rPh>
    <phoneticPr fontId="6"/>
  </si>
  <si>
    <t>羅臼町</t>
    <rPh sb="0" eb="2">
      <t>ラウス</t>
    </rPh>
    <rPh sb="2" eb="3">
      <t>マチ</t>
    </rPh>
    <phoneticPr fontId="6"/>
  </si>
  <si>
    <t>武蔵野市</t>
    <rPh sb="0" eb="4">
      <t>ムサシノシ</t>
    </rPh>
    <phoneticPr fontId="6"/>
  </si>
  <si>
    <t>中富良野町</t>
    <rPh sb="0" eb="5">
      <t>ナカフラノチョウ</t>
    </rPh>
    <phoneticPr fontId="6"/>
  </si>
  <si>
    <t>新十津川町</t>
    <rPh sb="0" eb="4">
      <t>シントツガワ</t>
    </rPh>
    <rPh sb="4" eb="5">
      <t>マチ</t>
    </rPh>
    <phoneticPr fontId="6"/>
  </si>
  <si>
    <t>横浜市</t>
    <rPh sb="0" eb="3">
      <t>ヨコハマシ</t>
    </rPh>
    <phoneticPr fontId="6"/>
  </si>
  <si>
    <t>南富良野町</t>
    <rPh sb="0" eb="5">
      <t>ミナミフラノチョウ</t>
    </rPh>
    <phoneticPr fontId="6"/>
  </si>
  <si>
    <t>妹背牛町</t>
    <rPh sb="0" eb="3">
      <t>モセウシ</t>
    </rPh>
    <rPh sb="3" eb="4">
      <t>マチ</t>
    </rPh>
    <phoneticPr fontId="6"/>
  </si>
  <si>
    <t>川崎市</t>
    <rPh sb="0" eb="3">
      <t>カワサキシ</t>
    </rPh>
    <phoneticPr fontId="6"/>
  </si>
  <si>
    <t>占冠村</t>
    <rPh sb="0" eb="3">
      <t>シムカップムラ</t>
    </rPh>
    <phoneticPr fontId="6"/>
  </si>
  <si>
    <t>秩父別町</t>
    <rPh sb="0" eb="2">
      <t>チチブ</t>
    </rPh>
    <rPh sb="2" eb="3">
      <t>ベツ</t>
    </rPh>
    <rPh sb="3" eb="4">
      <t>マチ</t>
    </rPh>
    <phoneticPr fontId="6"/>
  </si>
  <si>
    <t>厚木市</t>
    <rPh sb="0" eb="3">
      <t>アツギシ</t>
    </rPh>
    <phoneticPr fontId="6"/>
  </si>
  <si>
    <t>浜頓別町</t>
    <rPh sb="0" eb="4">
      <t>ハマトンベツチョウ</t>
    </rPh>
    <phoneticPr fontId="6"/>
  </si>
  <si>
    <t>雨竜町</t>
    <rPh sb="0" eb="2">
      <t>ウリュウ</t>
    </rPh>
    <rPh sb="2" eb="3">
      <t>チョウ</t>
    </rPh>
    <phoneticPr fontId="6"/>
  </si>
  <si>
    <t>刈谷市</t>
    <rPh sb="0" eb="3">
      <t>カリヤシ</t>
    </rPh>
    <phoneticPr fontId="6"/>
  </si>
  <si>
    <t>中頓別町</t>
    <rPh sb="0" eb="4">
      <t>ナカトンベツチョウ</t>
    </rPh>
    <phoneticPr fontId="6"/>
  </si>
  <si>
    <t>北竜町</t>
    <rPh sb="0" eb="3">
      <t>ホクリュウチョウ</t>
    </rPh>
    <phoneticPr fontId="6"/>
  </si>
  <si>
    <t>豊田市</t>
    <rPh sb="0" eb="3">
      <t>トヨタシ</t>
    </rPh>
    <phoneticPr fontId="6"/>
  </si>
  <si>
    <t>幌延町</t>
    <rPh sb="0" eb="3">
      <t>ホロノベチョウ</t>
    </rPh>
    <phoneticPr fontId="6"/>
  </si>
  <si>
    <t>沼田町</t>
    <rPh sb="0" eb="3">
      <t>ヌマタチョウ</t>
    </rPh>
    <phoneticPr fontId="6"/>
  </si>
  <si>
    <t>日進市</t>
    <rPh sb="0" eb="3">
      <t>ニッシンシ</t>
    </rPh>
    <phoneticPr fontId="6"/>
  </si>
  <si>
    <t>幌加内町</t>
    <rPh sb="0" eb="4">
      <t>ホロカナイチョウ</t>
    </rPh>
    <phoneticPr fontId="6"/>
  </si>
  <si>
    <t>長岡京市</t>
    <rPh sb="0" eb="4">
      <t>ナガオカキョウシ</t>
    </rPh>
    <phoneticPr fontId="6"/>
  </si>
  <si>
    <t>鷹栖町</t>
    <rPh sb="0" eb="3">
      <t>タカスチョウ</t>
    </rPh>
    <phoneticPr fontId="6"/>
  </si>
  <si>
    <t>大阪市</t>
    <rPh sb="0" eb="3">
      <t>オオサカシ</t>
    </rPh>
    <phoneticPr fontId="6"/>
  </si>
  <si>
    <t>守口市</t>
    <rPh sb="0" eb="3">
      <t>モリグチシ</t>
    </rPh>
    <phoneticPr fontId="6"/>
  </si>
  <si>
    <t>清里町</t>
    <rPh sb="0" eb="2">
      <t>キヨサト</t>
    </rPh>
    <rPh sb="2" eb="3">
      <t>マチ</t>
    </rPh>
    <phoneticPr fontId="6"/>
  </si>
  <si>
    <t>守谷市</t>
    <rPh sb="0" eb="3">
      <t>モリヤシ</t>
    </rPh>
    <phoneticPr fontId="6"/>
  </si>
  <si>
    <t>小清水町</t>
    <rPh sb="0" eb="3">
      <t>コシミズ</t>
    </rPh>
    <rPh sb="3" eb="4">
      <t>マチ</t>
    </rPh>
    <phoneticPr fontId="6"/>
  </si>
  <si>
    <t>上川町</t>
    <rPh sb="0" eb="2">
      <t>カミカワ</t>
    </rPh>
    <rPh sb="2" eb="3">
      <t>チョウ</t>
    </rPh>
    <phoneticPr fontId="6"/>
  </si>
  <si>
    <t>さいたま市</t>
    <rPh sb="4" eb="5">
      <t>シ</t>
    </rPh>
    <phoneticPr fontId="6"/>
  </si>
  <si>
    <t>東川町</t>
    <rPh sb="0" eb="2">
      <t>ヒガシカワ</t>
    </rPh>
    <rPh sb="2" eb="3">
      <t>チョウ</t>
    </rPh>
    <phoneticPr fontId="6"/>
  </si>
  <si>
    <t>蕨市</t>
    <rPh sb="0" eb="2">
      <t>ワラビシ</t>
    </rPh>
    <phoneticPr fontId="6"/>
  </si>
  <si>
    <t>志木市</t>
    <rPh sb="0" eb="3">
      <t>シキシ</t>
    </rPh>
    <phoneticPr fontId="6"/>
  </si>
  <si>
    <t>千葉市</t>
    <rPh sb="0" eb="3">
      <t>チバシ</t>
    </rPh>
    <phoneticPr fontId="6"/>
  </si>
  <si>
    <t>遠軽町</t>
    <rPh sb="0" eb="3">
      <t>エンガルチョウ</t>
    </rPh>
    <phoneticPr fontId="6"/>
  </si>
  <si>
    <t>成田市</t>
    <rPh sb="0" eb="3">
      <t>ナリタシ</t>
    </rPh>
    <phoneticPr fontId="6"/>
  </si>
  <si>
    <t>湧別町</t>
    <rPh sb="0" eb="3">
      <t>ユウベツチョウ</t>
    </rPh>
    <phoneticPr fontId="6"/>
  </si>
  <si>
    <t>習志野市</t>
    <rPh sb="0" eb="4">
      <t>ナラシノシ</t>
    </rPh>
    <phoneticPr fontId="6"/>
  </si>
  <si>
    <t>滝上町</t>
    <rPh sb="0" eb="2">
      <t>タキガミ</t>
    </rPh>
    <rPh sb="2" eb="3">
      <t>チョウ</t>
    </rPh>
    <phoneticPr fontId="6"/>
  </si>
  <si>
    <t>新得町</t>
    <rPh sb="0" eb="3">
      <t>シントクチョウ</t>
    </rPh>
    <phoneticPr fontId="6"/>
  </si>
  <si>
    <t>八王子市</t>
    <rPh sb="0" eb="4">
      <t>ハチオウジシ</t>
    </rPh>
    <phoneticPr fontId="6"/>
  </si>
  <si>
    <t>興部町</t>
    <rPh sb="0" eb="3">
      <t>オコッペチョウ</t>
    </rPh>
    <phoneticPr fontId="6"/>
  </si>
  <si>
    <t>青梅市</t>
    <rPh sb="0" eb="3">
      <t>オウメシ</t>
    </rPh>
    <phoneticPr fontId="6"/>
  </si>
  <si>
    <t>西興部村</t>
    <rPh sb="0" eb="4">
      <t>ニシオコッペムラ</t>
    </rPh>
    <phoneticPr fontId="6"/>
  </si>
  <si>
    <t>府中市</t>
    <rPh sb="0" eb="3">
      <t>フチュウシ</t>
    </rPh>
    <phoneticPr fontId="6"/>
  </si>
  <si>
    <t>厚真町</t>
    <rPh sb="0" eb="2">
      <t>アツマ</t>
    </rPh>
    <rPh sb="2" eb="3">
      <t>マチ</t>
    </rPh>
    <phoneticPr fontId="6"/>
  </si>
  <si>
    <t>美深町</t>
    <rPh sb="0" eb="2">
      <t>ビフカ</t>
    </rPh>
    <rPh sb="2" eb="3">
      <t>マチ</t>
    </rPh>
    <phoneticPr fontId="6"/>
  </si>
  <si>
    <t>昭島市</t>
    <rPh sb="0" eb="3">
      <t>アキシマシ</t>
    </rPh>
    <phoneticPr fontId="6"/>
  </si>
  <si>
    <t>安平町</t>
    <rPh sb="0" eb="2">
      <t>ヤスヒラ</t>
    </rPh>
    <rPh sb="2" eb="3">
      <t>マチ</t>
    </rPh>
    <phoneticPr fontId="6"/>
  </si>
  <si>
    <t>音威子府村</t>
    <rPh sb="0" eb="5">
      <t>オトイネップムラ</t>
    </rPh>
    <phoneticPr fontId="6"/>
  </si>
  <si>
    <t>小金井市</t>
    <rPh sb="0" eb="4">
      <t>コガネイシ</t>
    </rPh>
    <phoneticPr fontId="6"/>
  </si>
  <si>
    <t>平取町</t>
    <rPh sb="0" eb="2">
      <t>ヒラト</t>
    </rPh>
    <rPh sb="2" eb="3">
      <t>マチ</t>
    </rPh>
    <phoneticPr fontId="6"/>
  </si>
  <si>
    <t>東村山市</t>
    <rPh sb="0" eb="4">
      <t>ヒガシムラヤマシ</t>
    </rPh>
    <phoneticPr fontId="6"/>
  </si>
  <si>
    <t>増毛町</t>
    <rPh sb="0" eb="2">
      <t>マシケ</t>
    </rPh>
    <rPh sb="2" eb="3">
      <t>マチ</t>
    </rPh>
    <phoneticPr fontId="6"/>
  </si>
  <si>
    <t>国立市</t>
    <rPh sb="0" eb="3">
      <t>クニタチシ</t>
    </rPh>
    <phoneticPr fontId="6"/>
  </si>
  <si>
    <t>小平町</t>
    <rPh sb="0" eb="2">
      <t>コダイラ</t>
    </rPh>
    <rPh sb="2" eb="3">
      <t>チョウ</t>
    </rPh>
    <phoneticPr fontId="6"/>
  </si>
  <si>
    <t>福生市</t>
    <rPh sb="0" eb="3">
      <t>フッサシ</t>
    </rPh>
    <phoneticPr fontId="6"/>
  </si>
  <si>
    <t>苫前町</t>
    <rPh sb="0" eb="2">
      <t>トママエ</t>
    </rPh>
    <rPh sb="2" eb="3">
      <t>チョウ</t>
    </rPh>
    <phoneticPr fontId="6"/>
  </si>
  <si>
    <t>稲城市</t>
    <rPh sb="0" eb="3">
      <t>イナギシ</t>
    </rPh>
    <phoneticPr fontId="6"/>
  </si>
  <si>
    <t>羽幌町</t>
    <rPh sb="0" eb="3">
      <t>ハボロチョウ</t>
    </rPh>
    <phoneticPr fontId="6"/>
  </si>
  <si>
    <t>西東京市</t>
    <rPh sb="0" eb="4">
      <t>ニシトウキョウシ</t>
    </rPh>
    <phoneticPr fontId="6"/>
  </si>
  <si>
    <t>清水町</t>
    <rPh sb="0" eb="3">
      <t>シミズマチ</t>
    </rPh>
    <phoneticPr fontId="6"/>
  </si>
  <si>
    <t>初山別村</t>
    <rPh sb="0" eb="1">
      <t>ハツ</t>
    </rPh>
    <rPh sb="1" eb="2">
      <t>ヤマ</t>
    </rPh>
    <rPh sb="2" eb="3">
      <t>ベツ</t>
    </rPh>
    <rPh sb="3" eb="4">
      <t>ムラ</t>
    </rPh>
    <phoneticPr fontId="6"/>
  </si>
  <si>
    <t>鎌倉市</t>
    <rPh sb="0" eb="3">
      <t>カマクラシ</t>
    </rPh>
    <phoneticPr fontId="6"/>
  </si>
  <si>
    <t>遠別町</t>
    <rPh sb="0" eb="3">
      <t>エンベツチョウ</t>
    </rPh>
    <phoneticPr fontId="6"/>
  </si>
  <si>
    <t>逗子市</t>
    <rPh sb="0" eb="3">
      <t>ズシシ</t>
    </rPh>
    <phoneticPr fontId="6"/>
  </si>
  <si>
    <t>天塩町</t>
    <rPh sb="0" eb="1">
      <t>テン</t>
    </rPh>
    <rPh sb="1" eb="2">
      <t>シオ</t>
    </rPh>
    <rPh sb="2" eb="3">
      <t>マチ</t>
    </rPh>
    <phoneticPr fontId="6"/>
  </si>
  <si>
    <t>裾野市</t>
    <rPh sb="0" eb="3">
      <t>スソノシ</t>
    </rPh>
    <phoneticPr fontId="6"/>
  </si>
  <si>
    <t>名古屋市</t>
    <rPh sb="0" eb="4">
      <t>ナゴヤシ</t>
    </rPh>
    <phoneticPr fontId="6"/>
  </si>
  <si>
    <t>大樹町</t>
    <rPh sb="0" eb="2">
      <t>タイジュ</t>
    </rPh>
    <rPh sb="2" eb="3">
      <t>マチ</t>
    </rPh>
    <phoneticPr fontId="6"/>
  </si>
  <si>
    <t>豊富町</t>
    <rPh sb="0" eb="2">
      <t>ホウフ</t>
    </rPh>
    <rPh sb="2" eb="3">
      <t>マチ</t>
    </rPh>
    <phoneticPr fontId="6"/>
  </si>
  <si>
    <t>豊明市</t>
    <rPh sb="0" eb="3">
      <t>トヨアケシ</t>
    </rPh>
    <phoneticPr fontId="6"/>
  </si>
  <si>
    <t>猿払村</t>
    <rPh sb="0" eb="3">
      <t>サルフツムラ</t>
    </rPh>
    <phoneticPr fontId="6"/>
  </si>
  <si>
    <t>池田市</t>
    <rPh sb="0" eb="2">
      <t>イケダ</t>
    </rPh>
    <rPh sb="2" eb="3">
      <t>シ</t>
    </rPh>
    <phoneticPr fontId="6"/>
  </si>
  <si>
    <t>浜頓別町</t>
    <rPh sb="0" eb="3">
      <t>ハマトンベツ</t>
    </rPh>
    <rPh sb="3" eb="4">
      <t>マチ</t>
    </rPh>
    <phoneticPr fontId="6"/>
  </si>
  <si>
    <t>高槻市</t>
    <rPh sb="0" eb="3">
      <t>タカツキシ</t>
    </rPh>
    <phoneticPr fontId="6"/>
  </si>
  <si>
    <t>中頓別町</t>
    <rPh sb="0" eb="3">
      <t>ナカトンベツ</t>
    </rPh>
    <rPh sb="3" eb="4">
      <t>マチ</t>
    </rPh>
    <phoneticPr fontId="6"/>
  </si>
  <si>
    <t>大東市</t>
    <rPh sb="0" eb="3">
      <t>ダイトウシ</t>
    </rPh>
    <phoneticPr fontId="6"/>
  </si>
  <si>
    <t>枝幸町</t>
    <rPh sb="0" eb="1">
      <t>エダ</t>
    </rPh>
    <rPh sb="1" eb="2">
      <t>サイワ</t>
    </rPh>
    <rPh sb="2" eb="3">
      <t>マチ</t>
    </rPh>
    <phoneticPr fontId="6"/>
  </si>
  <si>
    <t>門真市</t>
    <rPh sb="0" eb="3">
      <t>カドマシ</t>
    </rPh>
    <phoneticPr fontId="6"/>
  </si>
  <si>
    <t>足寄町</t>
    <rPh sb="0" eb="3">
      <t>アショロチョウ</t>
    </rPh>
    <phoneticPr fontId="6"/>
  </si>
  <si>
    <t>津別町</t>
    <rPh sb="0" eb="2">
      <t>ツベツ</t>
    </rPh>
    <rPh sb="2" eb="3">
      <t>マチ</t>
    </rPh>
    <phoneticPr fontId="6"/>
  </si>
  <si>
    <t>高石市</t>
    <rPh sb="0" eb="3">
      <t>タカイシシ</t>
    </rPh>
    <phoneticPr fontId="6"/>
  </si>
  <si>
    <t>陸別町</t>
    <rPh sb="0" eb="3">
      <t>リクベツチョウ</t>
    </rPh>
    <phoneticPr fontId="6"/>
  </si>
  <si>
    <t>大阪狭山市</t>
    <rPh sb="0" eb="5">
      <t>オオサカサヤマシ</t>
    </rPh>
    <phoneticPr fontId="6"/>
  </si>
  <si>
    <t>浦幌町</t>
    <rPh sb="0" eb="3">
      <t>ウラホロチョウ</t>
    </rPh>
    <phoneticPr fontId="6"/>
  </si>
  <si>
    <t>滝上町</t>
    <rPh sb="0" eb="1">
      <t>タキ</t>
    </rPh>
    <rPh sb="1" eb="2">
      <t>ウエ</t>
    </rPh>
    <rPh sb="2" eb="3">
      <t>マチ</t>
    </rPh>
    <phoneticPr fontId="6"/>
  </si>
  <si>
    <t>西宮市</t>
    <rPh sb="0" eb="3">
      <t>ニシノミヤシ</t>
    </rPh>
    <phoneticPr fontId="6"/>
  </si>
  <si>
    <t>標茶町</t>
    <rPh sb="0" eb="3">
      <t>シベチャチョウ</t>
    </rPh>
    <phoneticPr fontId="6"/>
  </si>
  <si>
    <t>芦屋市</t>
    <rPh sb="0" eb="3">
      <t>アシヤシ</t>
    </rPh>
    <phoneticPr fontId="6"/>
  </si>
  <si>
    <t>弟子屈町</t>
    <rPh sb="0" eb="4">
      <t>テシカガチョウ</t>
    </rPh>
    <phoneticPr fontId="6"/>
  </si>
  <si>
    <t>西興部村</t>
    <rPh sb="0" eb="3">
      <t>ニシオコッペ</t>
    </rPh>
    <rPh sb="3" eb="4">
      <t>ムラ</t>
    </rPh>
    <phoneticPr fontId="6"/>
  </si>
  <si>
    <t>宝塚市</t>
    <rPh sb="0" eb="3">
      <t>タカラヅカシ</t>
    </rPh>
    <phoneticPr fontId="6"/>
  </si>
  <si>
    <t>鶴居村</t>
    <rPh sb="0" eb="3">
      <t>ツルイムラ</t>
    </rPh>
    <phoneticPr fontId="6"/>
  </si>
  <si>
    <t>雄武町</t>
    <rPh sb="0" eb="1">
      <t>ユウ</t>
    </rPh>
    <rPh sb="1" eb="2">
      <t>ブ</t>
    </rPh>
    <rPh sb="2" eb="3">
      <t>マチ</t>
    </rPh>
    <phoneticPr fontId="6"/>
  </si>
  <si>
    <t>牛久市</t>
    <rPh sb="0" eb="3">
      <t>ウシクシ</t>
    </rPh>
    <phoneticPr fontId="6"/>
  </si>
  <si>
    <t>別海町</t>
    <rPh sb="0" eb="3">
      <t>ベツカイチョウ</t>
    </rPh>
    <phoneticPr fontId="6"/>
  </si>
  <si>
    <t>中標津町</t>
    <rPh sb="0" eb="3">
      <t>ナカシベツ</t>
    </rPh>
    <rPh sb="3" eb="4">
      <t>マチ</t>
    </rPh>
    <phoneticPr fontId="6"/>
  </si>
  <si>
    <t>東松山市</t>
    <rPh sb="0" eb="4">
      <t>ヒガシマツヤマシ</t>
    </rPh>
    <phoneticPr fontId="6"/>
  </si>
  <si>
    <t>中標津町</t>
    <rPh sb="0" eb="4">
      <t>ナカシベツチョウ</t>
    </rPh>
    <phoneticPr fontId="6"/>
  </si>
  <si>
    <t>標津町</t>
    <rPh sb="0" eb="3">
      <t>シベツチョウ</t>
    </rPh>
    <phoneticPr fontId="6"/>
  </si>
  <si>
    <t>狭山市</t>
    <rPh sb="0" eb="2">
      <t>サヤマ</t>
    </rPh>
    <rPh sb="2" eb="3">
      <t>シ</t>
    </rPh>
    <phoneticPr fontId="6"/>
  </si>
  <si>
    <t>札幌市</t>
    <rPh sb="0" eb="3">
      <t>サッポロシ</t>
    </rPh>
    <phoneticPr fontId="6"/>
  </si>
  <si>
    <t>青森市</t>
    <rPh sb="0" eb="3">
      <t>アオモリシ</t>
    </rPh>
    <phoneticPr fontId="6"/>
  </si>
  <si>
    <t>朝霞市</t>
    <rPh sb="0" eb="3">
      <t>アサカシ</t>
    </rPh>
    <phoneticPr fontId="6"/>
  </si>
  <si>
    <t>小樽市</t>
    <rPh sb="0" eb="3">
      <t>オタルシ</t>
    </rPh>
    <phoneticPr fontId="6"/>
  </si>
  <si>
    <t>黒石市</t>
    <rPh sb="0" eb="3">
      <t>クロイシシ</t>
    </rPh>
    <phoneticPr fontId="6"/>
  </si>
  <si>
    <t>ふじみ野市</t>
    <rPh sb="3" eb="4">
      <t>ノ</t>
    </rPh>
    <rPh sb="4" eb="5">
      <t>シ</t>
    </rPh>
    <phoneticPr fontId="6"/>
  </si>
  <si>
    <t>釧路市</t>
    <rPh sb="0" eb="3">
      <t>クシロシ</t>
    </rPh>
    <phoneticPr fontId="6"/>
  </si>
  <si>
    <t>平内町</t>
    <rPh sb="0" eb="2">
      <t>ヒラウチ</t>
    </rPh>
    <rPh sb="2" eb="3">
      <t>マチ</t>
    </rPh>
    <phoneticPr fontId="6"/>
  </si>
  <si>
    <t>船橋市</t>
    <rPh sb="0" eb="3">
      <t>フナバシシ</t>
    </rPh>
    <phoneticPr fontId="6"/>
  </si>
  <si>
    <t>岩見沢市</t>
    <rPh sb="0" eb="4">
      <t>イワミザワシ</t>
    </rPh>
    <phoneticPr fontId="6"/>
  </si>
  <si>
    <t>今別町</t>
    <rPh sb="0" eb="3">
      <t>イマベツマチ</t>
    </rPh>
    <phoneticPr fontId="6"/>
  </si>
  <si>
    <t>浦安市</t>
    <rPh sb="0" eb="3">
      <t>ウラヤスシ</t>
    </rPh>
    <phoneticPr fontId="6"/>
  </si>
  <si>
    <t>網走市</t>
    <rPh sb="0" eb="3">
      <t>アバシリシ</t>
    </rPh>
    <phoneticPr fontId="6"/>
  </si>
  <si>
    <t>蓬田村</t>
    <rPh sb="0" eb="2">
      <t>ヨモギタ</t>
    </rPh>
    <rPh sb="2" eb="3">
      <t>ムラ</t>
    </rPh>
    <phoneticPr fontId="6"/>
  </si>
  <si>
    <t>立川市</t>
    <rPh sb="0" eb="3">
      <t>タチカワシ</t>
    </rPh>
    <phoneticPr fontId="6"/>
  </si>
  <si>
    <t>東久留米市</t>
    <rPh sb="0" eb="5">
      <t>ヒガシクルメシ</t>
    </rPh>
    <phoneticPr fontId="6"/>
  </si>
  <si>
    <t>西目屋村</t>
    <rPh sb="0" eb="4">
      <t>ニシメヤムラ</t>
    </rPh>
    <phoneticPr fontId="6"/>
  </si>
  <si>
    <t>東大和市</t>
    <rPh sb="0" eb="4">
      <t>ヒガシヤマトシ</t>
    </rPh>
    <phoneticPr fontId="6"/>
  </si>
  <si>
    <t>野辺地町</t>
    <rPh sb="0" eb="4">
      <t>ノヘジマチ</t>
    </rPh>
    <phoneticPr fontId="6"/>
  </si>
  <si>
    <t>相模原市</t>
    <rPh sb="0" eb="4">
      <t>サガミハラシ</t>
    </rPh>
    <phoneticPr fontId="6"/>
  </si>
  <si>
    <t>西和賀町</t>
    <rPh sb="0" eb="4">
      <t>ニシワガマチ</t>
    </rPh>
    <phoneticPr fontId="6"/>
  </si>
  <si>
    <t>藤沢市</t>
    <rPh sb="0" eb="3">
      <t>フジサワシ</t>
    </rPh>
    <phoneticPr fontId="6"/>
  </si>
  <si>
    <t>江別市</t>
    <rPh sb="0" eb="3">
      <t>エベツシ</t>
    </rPh>
    <phoneticPr fontId="6"/>
  </si>
  <si>
    <t>湯沢市</t>
    <rPh sb="0" eb="3">
      <t>ユザワシ</t>
    </rPh>
    <phoneticPr fontId="6"/>
  </si>
  <si>
    <t>海老名市</t>
    <rPh sb="0" eb="4">
      <t>エビナシ</t>
    </rPh>
    <phoneticPr fontId="6"/>
  </si>
  <si>
    <t>紋別市</t>
    <rPh sb="0" eb="3">
      <t>モンベツシ</t>
    </rPh>
    <phoneticPr fontId="6"/>
  </si>
  <si>
    <t>上小阿仁村</t>
    <rPh sb="0" eb="5">
      <t>カミコアニムラ</t>
    </rPh>
    <phoneticPr fontId="6"/>
  </si>
  <si>
    <t>座間市</t>
    <rPh sb="0" eb="3">
      <t>ザマシ</t>
    </rPh>
    <phoneticPr fontId="6"/>
  </si>
  <si>
    <t>藤里町</t>
    <rPh sb="0" eb="3">
      <t>フジサトマチ</t>
    </rPh>
    <phoneticPr fontId="6"/>
  </si>
  <si>
    <t>愛川町</t>
    <rPh sb="0" eb="2">
      <t>アイカワ</t>
    </rPh>
    <rPh sb="2" eb="3">
      <t>チョウ</t>
    </rPh>
    <phoneticPr fontId="6"/>
  </si>
  <si>
    <t>根室市</t>
    <rPh sb="0" eb="3">
      <t>ネムロシ</t>
    </rPh>
    <phoneticPr fontId="6"/>
  </si>
  <si>
    <t>羽後町</t>
    <rPh sb="0" eb="3">
      <t>ウゴマチ</t>
    </rPh>
    <phoneticPr fontId="6"/>
  </si>
  <si>
    <t>鈴鹿市</t>
    <rPh sb="0" eb="3">
      <t>スズカシ</t>
    </rPh>
    <phoneticPr fontId="6"/>
  </si>
  <si>
    <t>千歳市</t>
    <rPh sb="0" eb="3">
      <t>チトセシ</t>
    </rPh>
    <phoneticPr fontId="6"/>
  </si>
  <si>
    <t>東成瀬村</t>
    <rPh sb="0" eb="4">
      <t>ヒガシナルセムラ</t>
    </rPh>
    <phoneticPr fontId="6"/>
  </si>
  <si>
    <t>京田辺市</t>
    <rPh sb="0" eb="4">
      <t>キョウタナベシ</t>
    </rPh>
    <phoneticPr fontId="6"/>
  </si>
  <si>
    <t>米沢市</t>
    <rPh sb="0" eb="3">
      <t>ヨネザワシ</t>
    </rPh>
    <phoneticPr fontId="6"/>
  </si>
  <si>
    <t>豊中市</t>
    <rPh sb="0" eb="3">
      <t>トヨナカシ</t>
    </rPh>
    <phoneticPr fontId="6"/>
  </si>
  <si>
    <t>新庄市</t>
    <rPh sb="0" eb="3">
      <t>シンジョウシ</t>
    </rPh>
    <phoneticPr fontId="6"/>
  </si>
  <si>
    <t>吹田市</t>
    <rPh sb="0" eb="3">
      <t>スイタシ</t>
    </rPh>
    <phoneticPr fontId="6"/>
  </si>
  <si>
    <t>恵庭市</t>
    <rPh sb="0" eb="3">
      <t>エニワシ</t>
    </rPh>
    <phoneticPr fontId="6"/>
  </si>
  <si>
    <t>上山市</t>
    <rPh sb="0" eb="3">
      <t>カミノヤマシ</t>
    </rPh>
    <phoneticPr fontId="6"/>
  </si>
  <si>
    <t>寝屋川市</t>
    <rPh sb="0" eb="4">
      <t>ネヤガワシ</t>
    </rPh>
    <phoneticPr fontId="6"/>
  </si>
  <si>
    <t>伊達市</t>
    <rPh sb="0" eb="3">
      <t>ダテシ</t>
    </rPh>
    <phoneticPr fontId="6"/>
  </si>
  <si>
    <t>村山市</t>
    <rPh sb="0" eb="3">
      <t>ムラヤマシ</t>
    </rPh>
    <phoneticPr fontId="6"/>
  </si>
  <si>
    <t>松原市</t>
    <rPh sb="0" eb="3">
      <t>マツバラシ</t>
    </rPh>
    <phoneticPr fontId="6"/>
  </si>
  <si>
    <t>北広島市</t>
    <rPh sb="0" eb="4">
      <t>キタヒロシマシ</t>
    </rPh>
    <phoneticPr fontId="6"/>
  </si>
  <si>
    <t>長井市</t>
    <rPh sb="0" eb="3">
      <t>ナガイシ</t>
    </rPh>
    <phoneticPr fontId="6"/>
  </si>
  <si>
    <t>箕面市</t>
    <rPh sb="0" eb="3">
      <t>ミノオシ</t>
    </rPh>
    <phoneticPr fontId="6"/>
  </si>
  <si>
    <t>石狩市</t>
    <rPh sb="0" eb="3">
      <t>イシカリシ</t>
    </rPh>
    <phoneticPr fontId="6"/>
  </si>
  <si>
    <t>尾花沢市</t>
    <rPh sb="0" eb="4">
      <t>オバナザワシ</t>
    </rPh>
    <phoneticPr fontId="6"/>
  </si>
  <si>
    <t>羽曳野市</t>
    <rPh sb="0" eb="4">
      <t>ハビキノシ</t>
    </rPh>
    <phoneticPr fontId="6"/>
  </si>
  <si>
    <t>南陽市</t>
    <rPh sb="0" eb="3">
      <t>ナンヨウシ</t>
    </rPh>
    <phoneticPr fontId="6"/>
  </si>
  <si>
    <t>神戸市</t>
    <rPh sb="0" eb="3">
      <t>コウベシ</t>
    </rPh>
    <phoneticPr fontId="6"/>
  </si>
  <si>
    <t>西川町</t>
    <rPh sb="0" eb="2">
      <t>ニシカワ</t>
    </rPh>
    <rPh sb="2" eb="3">
      <t>チョウ</t>
    </rPh>
    <phoneticPr fontId="6"/>
  </si>
  <si>
    <t>天理市</t>
    <rPh sb="0" eb="3">
      <t>テンリシ</t>
    </rPh>
    <phoneticPr fontId="6"/>
  </si>
  <si>
    <t>福島町</t>
    <rPh sb="0" eb="3">
      <t>フクシマチョウ</t>
    </rPh>
    <phoneticPr fontId="6"/>
  </si>
  <si>
    <t>朝日町</t>
    <rPh sb="0" eb="2">
      <t>アサヒ</t>
    </rPh>
    <rPh sb="2" eb="3">
      <t>マチ</t>
    </rPh>
    <phoneticPr fontId="6"/>
  </si>
  <si>
    <t>多賀城市</t>
    <rPh sb="0" eb="4">
      <t>タガジョウシ</t>
    </rPh>
    <phoneticPr fontId="6"/>
  </si>
  <si>
    <t>大江町</t>
    <rPh sb="0" eb="3">
      <t>オオエマチ</t>
    </rPh>
    <phoneticPr fontId="6"/>
  </si>
  <si>
    <t>水戸市</t>
    <rPh sb="0" eb="3">
      <t>ミトシ</t>
    </rPh>
    <phoneticPr fontId="6"/>
  </si>
  <si>
    <t>大石田町</t>
    <rPh sb="0" eb="4">
      <t>オオイシダマチ</t>
    </rPh>
    <phoneticPr fontId="6"/>
  </si>
  <si>
    <t>日立市</t>
    <rPh sb="0" eb="3">
      <t>ヒタチシ</t>
    </rPh>
    <phoneticPr fontId="6"/>
  </si>
  <si>
    <t>今金町</t>
    <rPh sb="0" eb="3">
      <t>イマカネチョウ</t>
    </rPh>
    <phoneticPr fontId="6"/>
  </si>
  <si>
    <t>金山町</t>
    <rPh sb="0" eb="2">
      <t>カナヤマ</t>
    </rPh>
    <rPh sb="2" eb="3">
      <t>マチ</t>
    </rPh>
    <phoneticPr fontId="6"/>
  </si>
  <si>
    <t>土浦市</t>
    <rPh sb="0" eb="3">
      <t>ツチウラシ</t>
    </rPh>
    <phoneticPr fontId="6"/>
  </si>
  <si>
    <t>せたな町</t>
    <rPh sb="3" eb="4">
      <t>チョウ</t>
    </rPh>
    <phoneticPr fontId="6"/>
  </si>
  <si>
    <t>最上町</t>
    <rPh sb="0" eb="3">
      <t>モガミマチ</t>
    </rPh>
    <phoneticPr fontId="6"/>
  </si>
  <si>
    <t>島牧村</t>
    <rPh sb="0" eb="3">
      <t>シママキムラ</t>
    </rPh>
    <phoneticPr fontId="6"/>
  </si>
  <si>
    <t>舟形町</t>
    <rPh sb="0" eb="3">
      <t>フナガタマチ</t>
    </rPh>
    <phoneticPr fontId="6"/>
  </si>
  <si>
    <t>稲敷市</t>
    <rPh sb="0" eb="3">
      <t>イナシキシ</t>
    </rPh>
    <phoneticPr fontId="6"/>
  </si>
  <si>
    <t>寿都町</t>
    <rPh sb="0" eb="2">
      <t>スッツ</t>
    </rPh>
    <rPh sb="2" eb="3">
      <t>チョウ</t>
    </rPh>
    <phoneticPr fontId="6"/>
  </si>
  <si>
    <t>真室川町</t>
    <rPh sb="0" eb="4">
      <t>マムロガワマチ</t>
    </rPh>
    <phoneticPr fontId="6"/>
  </si>
  <si>
    <t>石岡市</t>
    <rPh sb="0" eb="3">
      <t>イシオカシ</t>
    </rPh>
    <phoneticPr fontId="6"/>
  </si>
  <si>
    <t>黒松内町</t>
    <rPh sb="0" eb="4">
      <t>クロマツナイチョウ</t>
    </rPh>
    <phoneticPr fontId="6"/>
  </si>
  <si>
    <t>大蔵村</t>
    <rPh sb="0" eb="2">
      <t>オオクラ</t>
    </rPh>
    <rPh sb="2" eb="3">
      <t>ムラ</t>
    </rPh>
    <phoneticPr fontId="6"/>
  </si>
  <si>
    <t>阿見町</t>
    <rPh sb="0" eb="3">
      <t>アミマチ</t>
    </rPh>
    <phoneticPr fontId="6"/>
  </si>
  <si>
    <t>蘭越町</t>
    <rPh sb="0" eb="3">
      <t>ランコシチョウ</t>
    </rPh>
    <phoneticPr fontId="6"/>
  </si>
  <si>
    <t>鮭川村</t>
    <rPh sb="0" eb="1">
      <t>サケ</t>
    </rPh>
    <rPh sb="1" eb="2">
      <t>カワ</t>
    </rPh>
    <rPh sb="2" eb="3">
      <t>ムラ</t>
    </rPh>
    <phoneticPr fontId="6"/>
  </si>
  <si>
    <t>新座市</t>
    <rPh sb="0" eb="3">
      <t>ニイザシ</t>
    </rPh>
    <phoneticPr fontId="6"/>
  </si>
  <si>
    <t>ニセコ町</t>
    <rPh sb="3" eb="4">
      <t>チョウ</t>
    </rPh>
    <phoneticPr fontId="6"/>
  </si>
  <si>
    <t>戸沢村</t>
    <rPh sb="0" eb="3">
      <t>トザワムラ</t>
    </rPh>
    <phoneticPr fontId="6"/>
  </si>
  <si>
    <t>桶川市</t>
    <rPh sb="0" eb="3">
      <t>オケガワシ</t>
    </rPh>
    <phoneticPr fontId="6"/>
  </si>
  <si>
    <t>高畠町</t>
    <rPh sb="0" eb="3">
      <t>タカバタケマチ</t>
    </rPh>
    <phoneticPr fontId="6"/>
  </si>
  <si>
    <t>富士見市</t>
    <rPh sb="0" eb="4">
      <t>フジミシ</t>
    </rPh>
    <phoneticPr fontId="6"/>
  </si>
  <si>
    <t>川西町</t>
    <rPh sb="0" eb="2">
      <t>カワニシ</t>
    </rPh>
    <rPh sb="2" eb="3">
      <t>マチ</t>
    </rPh>
    <phoneticPr fontId="6"/>
  </si>
  <si>
    <t>坂戸市</t>
    <rPh sb="0" eb="3">
      <t>サカドシ</t>
    </rPh>
    <phoneticPr fontId="6"/>
  </si>
  <si>
    <t>小国町</t>
    <rPh sb="0" eb="3">
      <t>オグニマチ</t>
    </rPh>
    <phoneticPr fontId="6"/>
  </si>
  <si>
    <t>鶴ヶ島市</t>
    <rPh sb="0" eb="4">
      <t>ツルガシマシ</t>
    </rPh>
    <phoneticPr fontId="6"/>
  </si>
  <si>
    <t>白鷹町</t>
    <rPh sb="0" eb="3">
      <t>シラタカマチ</t>
    </rPh>
    <phoneticPr fontId="6"/>
  </si>
  <si>
    <t>市川市</t>
    <rPh sb="0" eb="3">
      <t>イチカワシ</t>
    </rPh>
    <phoneticPr fontId="6"/>
  </si>
  <si>
    <t>泊村</t>
    <rPh sb="0" eb="2">
      <t>トマリムラ</t>
    </rPh>
    <phoneticPr fontId="6"/>
  </si>
  <si>
    <t>飯豊町</t>
    <rPh sb="0" eb="2">
      <t>イイトヨ</t>
    </rPh>
    <rPh sb="2" eb="3">
      <t>マチ</t>
    </rPh>
    <phoneticPr fontId="6"/>
  </si>
  <si>
    <t>松戸市</t>
    <rPh sb="0" eb="3">
      <t>マツドシ</t>
    </rPh>
    <phoneticPr fontId="6"/>
  </si>
  <si>
    <t>神恵内村</t>
    <rPh sb="0" eb="4">
      <t>カモエナイムラ</t>
    </rPh>
    <phoneticPr fontId="6"/>
  </si>
  <si>
    <t>下郷町</t>
    <rPh sb="0" eb="3">
      <t>シモゴウマチ</t>
    </rPh>
    <phoneticPr fontId="6"/>
  </si>
  <si>
    <t>佐倉市</t>
    <rPh sb="0" eb="3">
      <t>サクラシ</t>
    </rPh>
    <phoneticPr fontId="6"/>
  </si>
  <si>
    <t>積丹町</t>
    <rPh sb="0" eb="3">
      <t>シャコタンチョウ</t>
    </rPh>
    <phoneticPr fontId="6"/>
  </si>
  <si>
    <t>檜枝岐村</t>
    <rPh sb="0" eb="1">
      <t>ヒノキ</t>
    </rPh>
    <rPh sb="1" eb="2">
      <t>エダ</t>
    </rPh>
    <rPh sb="3" eb="4">
      <t>ムラ</t>
    </rPh>
    <phoneticPr fontId="6"/>
  </si>
  <si>
    <t>市原市</t>
    <rPh sb="0" eb="3">
      <t>イチハラシ</t>
    </rPh>
    <phoneticPr fontId="6"/>
  </si>
  <si>
    <t>古平町</t>
    <rPh sb="0" eb="3">
      <t>フルビラチョウ</t>
    </rPh>
    <phoneticPr fontId="6"/>
  </si>
  <si>
    <t>只見町</t>
    <rPh sb="0" eb="3">
      <t>タダミマチ</t>
    </rPh>
    <phoneticPr fontId="6"/>
  </si>
  <si>
    <t>八千代市</t>
    <rPh sb="0" eb="4">
      <t>ヤチヨシ</t>
    </rPh>
    <phoneticPr fontId="6"/>
  </si>
  <si>
    <t>仁木町</t>
    <rPh sb="0" eb="3">
      <t>ニキチョウ</t>
    </rPh>
    <phoneticPr fontId="6"/>
  </si>
  <si>
    <t>北塩原村</t>
    <rPh sb="0" eb="4">
      <t>キタシオバラムラ</t>
    </rPh>
    <phoneticPr fontId="6"/>
  </si>
  <si>
    <t>富津市</t>
    <rPh sb="0" eb="3">
      <t>フッツシ</t>
    </rPh>
    <phoneticPr fontId="6"/>
  </si>
  <si>
    <t>余市町</t>
    <rPh sb="0" eb="2">
      <t>ヨイチ</t>
    </rPh>
    <rPh sb="2" eb="3">
      <t>マチ</t>
    </rPh>
    <phoneticPr fontId="6"/>
  </si>
  <si>
    <t>西会津町</t>
    <rPh sb="0" eb="4">
      <t>ニシアイヅマチ</t>
    </rPh>
    <phoneticPr fontId="6"/>
  </si>
  <si>
    <t>四街道市</t>
    <rPh sb="0" eb="4">
      <t>ヨツカイドウシ</t>
    </rPh>
    <phoneticPr fontId="6"/>
  </si>
  <si>
    <t>南幌町</t>
    <rPh sb="0" eb="1">
      <t>ミナミ</t>
    </rPh>
    <rPh sb="1" eb="2">
      <t>ホロ</t>
    </rPh>
    <rPh sb="2" eb="3">
      <t>マチ</t>
    </rPh>
    <phoneticPr fontId="6"/>
  </si>
  <si>
    <t>磐梯町</t>
    <rPh sb="0" eb="3">
      <t>バンダイマチ</t>
    </rPh>
    <phoneticPr fontId="6"/>
  </si>
  <si>
    <t>三鷹市</t>
    <rPh sb="0" eb="3">
      <t>ミタカシ</t>
    </rPh>
    <phoneticPr fontId="6"/>
  </si>
  <si>
    <t>奈井江町</t>
    <rPh sb="0" eb="3">
      <t>ナイエ</t>
    </rPh>
    <rPh sb="3" eb="4">
      <t>マチ</t>
    </rPh>
    <phoneticPr fontId="6"/>
  </si>
  <si>
    <t>猪苗代町</t>
    <rPh sb="0" eb="4">
      <t>イナワシロマチ</t>
    </rPh>
    <phoneticPr fontId="6"/>
  </si>
  <si>
    <t>あきる野市</t>
    <rPh sb="3" eb="5">
      <t>ノシ</t>
    </rPh>
    <phoneticPr fontId="6"/>
  </si>
  <si>
    <t>柳津町</t>
    <rPh sb="0" eb="1">
      <t>ヤナギ</t>
    </rPh>
    <rPh sb="1" eb="2">
      <t>ツ</t>
    </rPh>
    <rPh sb="2" eb="3">
      <t>マチ</t>
    </rPh>
    <phoneticPr fontId="6"/>
  </si>
  <si>
    <t>羽村市</t>
    <rPh sb="0" eb="3">
      <t>ハムラシ</t>
    </rPh>
    <phoneticPr fontId="6"/>
  </si>
  <si>
    <t>三島町</t>
    <rPh sb="0" eb="2">
      <t>ミシマ</t>
    </rPh>
    <rPh sb="2" eb="3">
      <t>チョウ</t>
    </rPh>
    <phoneticPr fontId="6"/>
  </si>
  <si>
    <t>日の出町</t>
    <rPh sb="0" eb="1">
      <t>ヒ</t>
    </rPh>
    <rPh sb="2" eb="4">
      <t>デマチ</t>
    </rPh>
    <phoneticPr fontId="6"/>
  </si>
  <si>
    <t>檜原村</t>
    <rPh sb="0" eb="3">
      <t>ヒノハラムラ</t>
    </rPh>
    <phoneticPr fontId="6"/>
  </si>
  <si>
    <t>昭和村</t>
    <rPh sb="0" eb="2">
      <t>ショウワ</t>
    </rPh>
    <rPh sb="2" eb="3">
      <t>ムラ</t>
    </rPh>
    <phoneticPr fontId="6"/>
  </si>
  <si>
    <t>横須賀市</t>
    <rPh sb="0" eb="4">
      <t>ヨコスカシ</t>
    </rPh>
    <phoneticPr fontId="6"/>
  </si>
  <si>
    <t>片品村</t>
    <rPh sb="0" eb="3">
      <t>カタシナムラ</t>
    </rPh>
    <phoneticPr fontId="6"/>
  </si>
  <si>
    <t>平塚市</t>
    <rPh sb="0" eb="3">
      <t>ヒラツカシ</t>
    </rPh>
    <phoneticPr fontId="6"/>
  </si>
  <si>
    <t>小千谷市</t>
    <rPh sb="0" eb="4">
      <t>オヂヤシ</t>
    </rPh>
    <phoneticPr fontId="6"/>
  </si>
  <si>
    <t>小田原市</t>
    <rPh sb="0" eb="4">
      <t>オダワラシ</t>
    </rPh>
    <phoneticPr fontId="6"/>
  </si>
  <si>
    <t>天塩町</t>
    <rPh sb="0" eb="1">
      <t>アマ</t>
    </rPh>
    <rPh sb="1" eb="2">
      <t>シオ</t>
    </rPh>
    <rPh sb="2" eb="3">
      <t>マチ</t>
    </rPh>
    <phoneticPr fontId="6"/>
  </si>
  <si>
    <t>加茂市</t>
    <rPh sb="0" eb="2">
      <t>カモ</t>
    </rPh>
    <rPh sb="2" eb="3">
      <t>シ</t>
    </rPh>
    <phoneticPr fontId="6"/>
  </si>
  <si>
    <t>茅ヶ崎市</t>
    <rPh sb="0" eb="4">
      <t>チガサキシ</t>
    </rPh>
    <phoneticPr fontId="6"/>
  </si>
  <si>
    <t>十日町市</t>
    <rPh sb="0" eb="4">
      <t>トオカマチシ</t>
    </rPh>
    <phoneticPr fontId="6"/>
  </si>
  <si>
    <t>大和市</t>
    <rPh sb="0" eb="3">
      <t>ヤマトシ</t>
    </rPh>
    <phoneticPr fontId="6"/>
  </si>
  <si>
    <t>初山別村</t>
    <rPh sb="0" eb="1">
      <t>ハツ</t>
    </rPh>
    <rPh sb="3" eb="4">
      <t>ムラ</t>
    </rPh>
    <phoneticPr fontId="6"/>
  </si>
  <si>
    <t>糸魚川市</t>
    <rPh sb="0" eb="4">
      <t>イトイガワシ</t>
    </rPh>
    <phoneticPr fontId="6"/>
  </si>
  <si>
    <t>伊勢原市</t>
    <rPh sb="0" eb="4">
      <t>イセハラシ</t>
    </rPh>
    <phoneticPr fontId="6"/>
  </si>
  <si>
    <t>妙高市</t>
    <rPh sb="0" eb="3">
      <t>ミョウコウシ</t>
    </rPh>
    <phoneticPr fontId="6"/>
  </si>
  <si>
    <t>綾瀬市</t>
    <rPh sb="0" eb="3">
      <t>アヤセシ</t>
    </rPh>
    <phoneticPr fontId="6"/>
  </si>
  <si>
    <t>魚沼市</t>
    <rPh sb="0" eb="3">
      <t>ウオヌマシ</t>
    </rPh>
    <phoneticPr fontId="6"/>
  </si>
  <si>
    <t>寒川町</t>
    <rPh sb="0" eb="1">
      <t>サム</t>
    </rPh>
    <rPh sb="1" eb="2">
      <t>カワ</t>
    </rPh>
    <rPh sb="2" eb="3">
      <t>マチ</t>
    </rPh>
    <phoneticPr fontId="6"/>
  </si>
  <si>
    <t>南魚沼市</t>
    <rPh sb="0" eb="3">
      <t>ミナミウオヌマ</t>
    </rPh>
    <rPh sb="3" eb="4">
      <t>シ</t>
    </rPh>
    <phoneticPr fontId="6"/>
  </si>
  <si>
    <t>西尾市</t>
    <rPh sb="0" eb="3">
      <t>ニシオシ</t>
    </rPh>
    <phoneticPr fontId="6"/>
  </si>
  <si>
    <t>阿賀町</t>
    <rPh sb="0" eb="3">
      <t>アガマチ</t>
    </rPh>
    <phoneticPr fontId="6"/>
  </si>
  <si>
    <t>知多市</t>
    <rPh sb="0" eb="3">
      <t>チタシ</t>
    </rPh>
    <phoneticPr fontId="6"/>
  </si>
  <si>
    <t>湯沢町</t>
    <rPh sb="0" eb="2">
      <t>ユザワ</t>
    </rPh>
    <rPh sb="2" eb="3">
      <t>マチ</t>
    </rPh>
    <phoneticPr fontId="6"/>
  </si>
  <si>
    <t>知立市</t>
    <rPh sb="0" eb="3">
      <t>チリュウシ</t>
    </rPh>
    <phoneticPr fontId="6"/>
  </si>
  <si>
    <t>津南町</t>
    <rPh sb="0" eb="3">
      <t>ツナンマチ</t>
    </rPh>
    <phoneticPr fontId="6"/>
  </si>
  <si>
    <t>清須市</t>
    <rPh sb="0" eb="3">
      <t>キヨスシ</t>
    </rPh>
    <phoneticPr fontId="6"/>
  </si>
  <si>
    <t>関川村</t>
    <rPh sb="0" eb="3">
      <t>セキカワムラ</t>
    </rPh>
    <phoneticPr fontId="6"/>
  </si>
  <si>
    <t>みよし市</t>
    <rPh sb="3" eb="4">
      <t>シ</t>
    </rPh>
    <phoneticPr fontId="6"/>
  </si>
  <si>
    <t>礼文町</t>
    <rPh sb="0" eb="3">
      <t>レブンチョウ</t>
    </rPh>
    <phoneticPr fontId="6"/>
  </si>
  <si>
    <t>上市町</t>
    <rPh sb="0" eb="3">
      <t>カミイチマチ</t>
    </rPh>
    <phoneticPr fontId="6"/>
  </si>
  <si>
    <t>長久手市</t>
    <rPh sb="0" eb="3">
      <t>ナガクテ</t>
    </rPh>
    <rPh sb="3" eb="4">
      <t>シ</t>
    </rPh>
    <phoneticPr fontId="6"/>
  </si>
  <si>
    <t>利尻町</t>
    <rPh sb="0" eb="3">
      <t>リシリチョウ</t>
    </rPh>
    <phoneticPr fontId="6"/>
  </si>
  <si>
    <t>立山町</t>
    <rPh sb="0" eb="3">
      <t>タテヤママチ</t>
    </rPh>
    <phoneticPr fontId="6"/>
  </si>
  <si>
    <t>四日市市</t>
    <rPh sb="0" eb="4">
      <t>ヨッカイチシ</t>
    </rPh>
    <phoneticPr fontId="6"/>
  </si>
  <si>
    <t>大野市</t>
    <rPh sb="0" eb="2">
      <t>オオノ</t>
    </rPh>
    <rPh sb="2" eb="3">
      <t>シ</t>
    </rPh>
    <phoneticPr fontId="6"/>
  </si>
  <si>
    <t>大津市</t>
    <rPh sb="0" eb="3">
      <t>オオツシ</t>
    </rPh>
    <phoneticPr fontId="6"/>
  </si>
  <si>
    <t>斜里町</t>
    <rPh sb="0" eb="2">
      <t>シャリ</t>
    </rPh>
    <rPh sb="2" eb="3">
      <t>マチ</t>
    </rPh>
    <phoneticPr fontId="6"/>
  </si>
  <si>
    <t>勝山市</t>
    <rPh sb="0" eb="3">
      <t>カツヤマシ</t>
    </rPh>
    <phoneticPr fontId="6"/>
  </si>
  <si>
    <t>草津市</t>
    <rPh sb="0" eb="3">
      <t>クサツシ</t>
    </rPh>
    <phoneticPr fontId="6"/>
  </si>
  <si>
    <t>池田町</t>
    <rPh sb="0" eb="2">
      <t>イケダ</t>
    </rPh>
    <rPh sb="2" eb="3">
      <t>マチ</t>
    </rPh>
    <phoneticPr fontId="6"/>
  </si>
  <si>
    <t>栗東市</t>
    <rPh sb="0" eb="3">
      <t>リットウシ</t>
    </rPh>
    <phoneticPr fontId="6"/>
  </si>
  <si>
    <t>飯山市</t>
    <rPh sb="0" eb="3">
      <t>イイヤマシ</t>
    </rPh>
    <phoneticPr fontId="6"/>
  </si>
  <si>
    <t>京都市</t>
    <rPh sb="0" eb="3">
      <t>キョウトシ</t>
    </rPh>
    <phoneticPr fontId="6"/>
  </si>
  <si>
    <t>白馬村</t>
    <rPh sb="0" eb="3">
      <t>ハクバムラ</t>
    </rPh>
    <phoneticPr fontId="6"/>
  </si>
  <si>
    <t>堺市</t>
    <rPh sb="0" eb="2">
      <t>サカイシ</t>
    </rPh>
    <phoneticPr fontId="6"/>
  </si>
  <si>
    <t>小谷村</t>
    <rPh sb="0" eb="1">
      <t>コ</t>
    </rPh>
    <rPh sb="1" eb="3">
      <t>タニムラ</t>
    </rPh>
    <phoneticPr fontId="6"/>
  </si>
  <si>
    <t>枚方市</t>
    <rPh sb="0" eb="3">
      <t>ヒラカタシ</t>
    </rPh>
    <phoneticPr fontId="6"/>
  </si>
  <si>
    <t>白老町</t>
    <rPh sb="0" eb="3">
      <t>シラオイチョウ</t>
    </rPh>
    <phoneticPr fontId="6"/>
  </si>
  <si>
    <t>高山村</t>
    <rPh sb="0" eb="3">
      <t>タカヤマムラ</t>
    </rPh>
    <phoneticPr fontId="6"/>
  </si>
  <si>
    <t>茨木市</t>
    <rPh sb="0" eb="3">
      <t>イバラキシ</t>
    </rPh>
    <phoneticPr fontId="6"/>
  </si>
  <si>
    <t>むかわ町</t>
    <rPh sb="3" eb="4">
      <t>チョウ</t>
    </rPh>
    <phoneticPr fontId="6"/>
  </si>
  <si>
    <t>山ノ内町</t>
    <rPh sb="0" eb="1">
      <t>ヤマ</t>
    </rPh>
    <rPh sb="2" eb="4">
      <t>ウチマチ</t>
    </rPh>
    <phoneticPr fontId="6"/>
  </si>
  <si>
    <t>八尾市</t>
    <rPh sb="0" eb="3">
      <t>ヤオシ</t>
    </rPh>
    <phoneticPr fontId="6"/>
  </si>
  <si>
    <t>日高町</t>
    <rPh sb="0" eb="3">
      <t>ヒダカチョウ</t>
    </rPh>
    <phoneticPr fontId="6"/>
  </si>
  <si>
    <t>木島平村</t>
    <rPh sb="0" eb="4">
      <t>キジマダイラムラ</t>
    </rPh>
    <phoneticPr fontId="6"/>
  </si>
  <si>
    <t>柏原市</t>
    <rPh sb="0" eb="1">
      <t>カシワ</t>
    </rPh>
    <rPh sb="1" eb="2">
      <t>ハラ</t>
    </rPh>
    <rPh sb="2" eb="3">
      <t>シ</t>
    </rPh>
    <phoneticPr fontId="6"/>
  </si>
  <si>
    <t>新冠町</t>
    <rPh sb="0" eb="3">
      <t>ニイカップチョウ</t>
    </rPh>
    <phoneticPr fontId="6"/>
  </si>
  <si>
    <t>野沢温泉村</t>
    <rPh sb="0" eb="5">
      <t>ノザワオンセンムラ</t>
    </rPh>
    <phoneticPr fontId="6"/>
  </si>
  <si>
    <t>東大阪市</t>
    <rPh sb="0" eb="4">
      <t>ヒガシオオサカシ</t>
    </rPh>
    <phoneticPr fontId="6"/>
  </si>
  <si>
    <t>様似町</t>
    <rPh sb="0" eb="3">
      <t>サマニチョウ</t>
    </rPh>
    <phoneticPr fontId="6"/>
  </si>
  <si>
    <t>信濃町</t>
    <rPh sb="0" eb="3">
      <t>シナノマチ</t>
    </rPh>
    <phoneticPr fontId="6"/>
  </si>
  <si>
    <t>交野市</t>
    <rPh sb="0" eb="1">
      <t>マジ</t>
    </rPh>
    <rPh sb="1" eb="2">
      <t>ノ</t>
    </rPh>
    <rPh sb="2" eb="3">
      <t>シ</t>
    </rPh>
    <phoneticPr fontId="6"/>
  </si>
  <si>
    <t>栄村</t>
    <rPh sb="0" eb="2">
      <t>サカエムラ</t>
    </rPh>
    <phoneticPr fontId="6"/>
  </si>
  <si>
    <t>摂津市</t>
    <rPh sb="0" eb="3">
      <t>セッツシ</t>
    </rPh>
    <phoneticPr fontId="6"/>
  </si>
  <si>
    <t>広尾町</t>
    <rPh sb="0" eb="3">
      <t>ヒロオチョウ</t>
    </rPh>
    <phoneticPr fontId="6"/>
  </si>
  <si>
    <t>白川村</t>
    <rPh sb="0" eb="3">
      <t>シラカワムラ</t>
    </rPh>
    <phoneticPr fontId="6"/>
  </si>
  <si>
    <t>島本町</t>
    <rPh sb="0" eb="3">
      <t>シマモトチョウ</t>
    </rPh>
    <phoneticPr fontId="6"/>
  </si>
  <si>
    <t>釧路町</t>
    <rPh sb="0" eb="2">
      <t>クシロ</t>
    </rPh>
    <rPh sb="2" eb="3">
      <t>チョウ</t>
    </rPh>
    <phoneticPr fontId="6"/>
  </si>
  <si>
    <t>尼崎市</t>
    <rPh sb="0" eb="3">
      <t>アマガサキシ</t>
    </rPh>
    <phoneticPr fontId="6"/>
  </si>
  <si>
    <t>伊丹市</t>
    <rPh sb="0" eb="3">
      <t>イタミシ</t>
    </rPh>
    <phoneticPr fontId="6"/>
  </si>
  <si>
    <t>高砂市</t>
    <rPh sb="0" eb="3">
      <t>タカサゴシ</t>
    </rPh>
    <phoneticPr fontId="6"/>
  </si>
  <si>
    <t>白糠町</t>
    <rPh sb="0" eb="3">
      <t>シラヌカチョウ</t>
    </rPh>
    <phoneticPr fontId="6"/>
  </si>
  <si>
    <t>せたな町</t>
    <rPh sb="3" eb="4">
      <t>マチ</t>
    </rPh>
    <phoneticPr fontId="6"/>
  </si>
  <si>
    <t>川西市</t>
    <rPh sb="0" eb="3">
      <t>カワニシシ</t>
    </rPh>
    <phoneticPr fontId="6"/>
  </si>
  <si>
    <t>洞爺湖町</t>
    <rPh sb="0" eb="3">
      <t>トウヤコ</t>
    </rPh>
    <rPh sb="3" eb="4">
      <t>マチ</t>
    </rPh>
    <phoneticPr fontId="6"/>
  </si>
  <si>
    <t>三田市</t>
    <rPh sb="0" eb="3">
      <t>サンダシ</t>
    </rPh>
    <phoneticPr fontId="6"/>
  </si>
  <si>
    <t>羅臼町</t>
    <rPh sb="0" eb="3">
      <t>ラウスチョウ</t>
    </rPh>
    <phoneticPr fontId="6"/>
  </si>
  <si>
    <t>遠軽町</t>
    <rPh sb="0" eb="2">
      <t>エンガル</t>
    </rPh>
    <rPh sb="2" eb="3">
      <t>マチ</t>
    </rPh>
    <phoneticPr fontId="6"/>
  </si>
  <si>
    <t>奈良市</t>
    <rPh sb="0" eb="3">
      <t>ナラシ</t>
    </rPh>
    <phoneticPr fontId="6"/>
  </si>
  <si>
    <t>函館市</t>
    <rPh sb="0" eb="3">
      <t>ハコダテシ</t>
    </rPh>
    <phoneticPr fontId="6"/>
  </si>
  <si>
    <t>弘前市</t>
    <rPh sb="0" eb="3">
      <t>ヒロサキシ</t>
    </rPh>
    <phoneticPr fontId="6"/>
  </si>
  <si>
    <t>大和郡山市</t>
    <rPh sb="0" eb="5">
      <t>ヤマトコオリヤマシ</t>
    </rPh>
    <phoneticPr fontId="6"/>
  </si>
  <si>
    <t>室蘭市</t>
    <rPh sb="0" eb="3">
      <t>ムロランシ</t>
    </rPh>
    <phoneticPr fontId="6"/>
  </si>
  <si>
    <t>五所川原市</t>
    <rPh sb="0" eb="5">
      <t>ゴショガワラシ</t>
    </rPh>
    <phoneticPr fontId="6"/>
  </si>
  <si>
    <t>苫小牧市</t>
    <rPh sb="0" eb="4">
      <t>トマコマイシ</t>
    </rPh>
    <phoneticPr fontId="6"/>
  </si>
  <si>
    <t>平川市</t>
    <rPh sb="0" eb="2">
      <t>ヒラカワ</t>
    </rPh>
    <rPh sb="2" eb="3">
      <t>シ</t>
    </rPh>
    <phoneticPr fontId="6"/>
  </si>
  <si>
    <t>広島市</t>
    <rPh sb="0" eb="3">
      <t>ヒロシマシ</t>
    </rPh>
    <phoneticPr fontId="6"/>
  </si>
  <si>
    <t>登別市</t>
    <rPh sb="0" eb="3">
      <t>ノボリベツシ</t>
    </rPh>
    <phoneticPr fontId="6"/>
  </si>
  <si>
    <t>東北町</t>
    <rPh sb="0" eb="2">
      <t>トウホク</t>
    </rPh>
    <rPh sb="2" eb="3">
      <t>マチ</t>
    </rPh>
    <phoneticPr fontId="6"/>
  </si>
  <si>
    <t>府中町</t>
    <rPh sb="0" eb="3">
      <t>フチュウチョウ</t>
    </rPh>
    <phoneticPr fontId="6"/>
  </si>
  <si>
    <t>北杜市</t>
    <rPh sb="0" eb="3">
      <t>ホクトシ</t>
    </rPh>
    <phoneticPr fontId="6"/>
  </si>
  <si>
    <t>八幡平市</t>
    <rPh sb="0" eb="4">
      <t>ハチマンタイシ</t>
    </rPh>
    <phoneticPr fontId="6"/>
  </si>
  <si>
    <t>福岡市</t>
    <rPh sb="0" eb="3">
      <t>フクオカシ</t>
    </rPh>
    <phoneticPr fontId="6"/>
  </si>
  <si>
    <t>松前町</t>
    <rPh sb="0" eb="3">
      <t>マツマエチョウ</t>
    </rPh>
    <phoneticPr fontId="6"/>
  </si>
  <si>
    <t>大崎市</t>
    <rPh sb="0" eb="3">
      <t>オオサキシ</t>
    </rPh>
    <phoneticPr fontId="6"/>
  </si>
  <si>
    <t>春日市</t>
    <rPh sb="0" eb="3">
      <t>カスガシ</t>
    </rPh>
    <phoneticPr fontId="6"/>
  </si>
  <si>
    <t>知内町</t>
    <rPh sb="0" eb="3">
      <t>シリウチチョウ</t>
    </rPh>
    <phoneticPr fontId="6"/>
  </si>
  <si>
    <t>横手市</t>
    <rPh sb="0" eb="3">
      <t>ヨコテシ</t>
    </rPh>
    <phoneticPr fontId="6"/>
  </si>
  <si>
    <t>福津市</t>
    <rPh sb="0" eb="3">
      <t>フクツシ</t>
    </rPh>
    <phoneticPr fontId="6"/>
  </si>
  <si>
    <t>木古内町</t>
    <rPh sb="0" eb="4">
      <t>キコナイチョウ</t>
    </rPh>
    <phoneticPr fontId="6"/>
  </si>
  <si>
    <t>大館市</t>
    <rPh sb="0" eb="3">
      <t>オオダテシ</t>
    </rPh>
    <phoneticPr fontId="6"/>
  </si>
  <si>
    <r>
      <t>6</t>
    </r>
    <r>
      <rPr>
        <sz val="11"/>
        <color indexed="8"/>
        <rFont val="ＭＳ Ｐゴシック"/>
        <family val="3"/>
        <charset val="128"/>
      </rPr>
      <t>/100地域</t>
    </r>
    <rPh sb="5" eb="7">
      <t>チイキ</t>
    </rPh>
    <phoneticPr fontId="6"/>
  </si>
  <si>
    <t>仙台市</t>
    <rPh sb="0" eb="3">
      <t>センダイシ</t>
    </rPh>
    <phoneticPr fontId="6"/>
  </si>
  <si>
    <t>七飯町</t>
    <rPh sb="0" eb="3">
      <t>ナナエチョウ</t>
    </rPh>
    <phoneticPr fontId="6"/>
  </si>
  <si>
    <t>鹿角市</t>
    <rPh sb="0" eb="3">
      <t>カヅノシ</t>
    </rPh>
    <phoneticPr fontId="6"/>
  </si>
  <si>
    <t>七ヶ浜町</t>
    <rPh sb="0" eb="4">
      <t>シチガハママチ</t>
    </rPh>
    <phoneticPr fontId="6"/>
  </si>
  <si>
    <t>鹿部町</t>
    <rPh sb="0" eb="2">
      <t>シカベ</t>
    </rPh>
    <rPh sb="2" eb="3">
      <t>マチ</t>
    </rPh>
    <phoneticPr fontId="6"/>
  </si>
  <si>
    <t>由利本荘市</t>
    <rPh sb="0" eb="5">
      <t>ユリホンジョウシ</t>
    </rPh>
    <phoneticPr fontId="6"/>
  </si>
  <si>
    <t>大和町</t>
    <rPh sb="0" eb="2">
      <t>ヤマト</t>
    </rPh>
    <rPh sb="2" eb="3">
      <t>マチ</t>
    </rPh>
    <phoneticPr fontId="6"/>
  </si>
  <si>
    <t>森町</t>
    <rPh sb="0" eb="2">
      <t>モリマチ</t>
    </rPh>
    <phoneticPr fontId="6"/>
  </si>
  <si>
    <t>大仙市</t>
    <rPh sb="0" eb="2">
      <t>ダイセン</t>
    </rPh>
    <rPh sb="2" eb="3">
      <t>シ</t>
    </rPh>
    <phoneticPr fontId="6"/>
  </si>
  <si>
    <t>富谷市</t>
    <rPh sb="0" eb="2">
      <t>トミヤ</t>
    </rPh>
    <rPh sb="2" eb="3">
      <t>シ</t>
    </rPh>
    <phoneticPr fontId="6"/>
  </si>
  <si>
    <t>北秋田市</t>
    <rPh sb="0" eb="4">
      <t>キタアキタシ</t>
    </rPh>
    <phoneticPr fontId="6"/>
  </si>
  <si>
    <t>古河市</t>
    <rPh sb="0" eb="3">
      <t>コガシ</t>
    </rPh>
    <phoneticPr fontId="6"/>
  </si>
  <si>
    <t>仙北市</t>
    <rPh sb="0" eb="2">
      <t>センボク</t>
    </rPh>
    <rPh sb="2" eb="3">
      <t>シ</t>
    </rPh>
    <phoneticPr fontId="6"/>
  </si>
  <si>
    <t>常総市</t>
    <rPh sb="0" eb="3">
      <t>ジョウソウシ</t>
    </rPh>
    <phoneticPr fontId="6"/>
  </si>
  <si>
    <t>美郷町</t>
    <rPh sb="0" eb="2">
      <t>ミサト</t>
    </rPh>
    <rPh sb="2" eb="3">
      <t>マチ</t>
    </rPh>
    <phoneticPr fontId="6"/>
  </si>
  <si>
    <t>ひたちなか市</t>
    <rPh sb="5" eb="6">
      <t>シ</t>
    </rPh>
    <phoneticPr fontId="6"/>
  </si>
  <si>
    <t>乙部町</t>
    <rPh sb="0" eb="3">
      <t>オトベチョウ</t>
    </rPh>
    <phoneticPr fontId="6"/>
  </si>
  <si>
    <t>鶴岡市</t>
    <rPh sb="0" eb="3">
      <t>ツルオカシ</t>
    </rPh>
    <phoneticPr fontId="6"/>
  </si>
  <si>
    <t>坂東市</t>
    <rPh sb="0" eb="3">
      <t>バンドウシ</t>
    </rPh>
    <phoneticPr fontId="6"/>
  </si>
  <si>
    <t>奥尻町</t>
    <rPh sb="0" eb="3">
      <t>オクシリチョウ</t>
    </rPh>
    <phoneticPr fontId="6"/>
  </si>
  <si>
    <t>酒田市</t>
    <rPh sb="0" eb="3">
      <t>サカタシ</t>
    </rPh>
    <phoneticPr fontId="6"/>
  </si>
  <si>
    <t>神栖市</t>
    <rPh sb="0" eb="2">
      <t>カミス</t>
    </rPh>
    <rPh sb="2" eb="3">
      <t>シ</t>
    </rPh>
    <phoneticPr fontId="6"/>
  </si>
  <si>
    <t>浦河町</t>
    <rPh sb="0" eb="3">
      <t>ウラカワチョウ</t>
    </rPh>
    <phoneticPr fontId="6"/>
  </si>
  <si>
    <t>庄内町</t>
    <rPh sb="0" eb="2">
      <t>ショウナイ</t>
    </rPh>
    <rPh sb="2" eb="3">
      <t>チョウ</t>
    </rPh>
    <phoneticPr fontId="6"/>
  </si>
  <si>
    <t>つくばみらい市</t>
    <rPh sb="6" eb="7">
      <t>シ</t>
    </rPh>
    <phoneticPr fontId="6"/>
  </si>
  <si>
    <t>えりも町</t>
    <rPh sb="3" eb="4">
      <t>チョウ</t>
    </rPh>
    <phoneticPr fontId="6"/>
  </si>
  <si>
    <t>喜多方市</t>
    <rPh sb="0" eb="4">
      <t>キタカタシ</t>
    </rPh>
    <phoneticPr fontId="6"/>
  </si>
  <si>
    <t>那珂市</t>
    <rPh sb="0" eb="3">
      <t>ナカシ</t>
    </rPh>
    <phoneticPr fontId="6"/>
  </si>
  <si>
    <t>新ひだか町</t>
    <rPh sb="0" eb="1">
      <t>シン</t>
    </rPh>
    <rPh sb="4" eb="5">
      <t>マチ</t>
    </rPh>
    <phoneticPr fontId="6"/>
  </si>
  <si>
    <t>南会津町</t>
    <rPh sb="0" eb="3">
      <t>ミナミアイヅ</t>
    </rPh>
    <rPh sb="3" eb="4">
      <t>マチ</t>
    </rPh>
    <phoneticPr fontId="6"/>
  </si>
  <si>
    <t>大洗町</t>
    <rPh sb="0" eb="3">
      <t>オオアライマチ</t>
    </rPh>
    <phoneticPr fontId="6"/>
  </si>
  <si>
    <t>会津美里町</t>
    <rPh sb="0" eb="2">
      <t>アイヅ</t>
    </rPh>
    <rPh sb="2" eb="4">
      <t>ミサト</t>
    </rPh>
    <rPh sb="4" eb="5">
      <t>マチ</t>
    </rPh>
    <phoneticPr fontId="6"/>
  </si>
  <si>
    <t>河内町</t>
    <rPh sb="0" eb="2">
      <t>カワウチ</t>
    </rPh>
    <rPh sb="2" eb="3">
      <t>マチ</t>
    </rPh>
    <phoneticPr fontId="6"/>
  </si>
  <si>
    <t>長岡市</t>
    <rPh sb="0" eb="3">
      <t>ナガオカシ</t>
    </rPh>
    <phoneticPr fontId="6"/>
  </si>
  <si>
    <t>五霞町</t>
    <rPh sb="0" eb="3">
      <t>ゴカマチ</t>
    </rPh>
    <phoneticPr fontId="6"/>
  </si>
  <si>
    <t>三条市</t>
    <rPh sb="0" eb="3">
      <t>サンジョウシ</t>
    </rPh>
    <phoneticPr fontId="6"/>
  </si>
  <si>
    <t>境町</t>
    <rPh sb="0" eb="2">
      <t>サカイマチ</t>
    </rPh>
    <phoneticPr fontId="6"/>
  </si>
  <si>
    <t>柏崎市</t>
    <rPh sb="0" eb="3">
      <t>カシワザキシ</t>
    </rPh>
    <phoneticPr fontId="6"/>
  </si>
  <si>
    <t>利根町</t>
    <rPh sb="0" eb="3">
      <t>トネマチ</t>
    </rPh>
    <phoneticPr fontId="6"/>
  </si>
  <si>
    <t>村上市</t>
    <rPh sb="0" eb="3">
      <t>ムラカミシ</t>
    </rPh>
    <phoneticPr fontId="6"/>
  </si>
  <si>
    <t>東海村</t>
    <rPh sb="0" eb="3">
      <t>トウカイムラ</t>
    </rPh>
    <phoneticPr fontId="6"/>
  </si>
  <si>
    <t>五泉市</t>
    <rPh sb="0" eb="3">
      <t>ゴセンシ</t>
    </rPh>
    <phoneticPr fontId="6"/>
  </si>
  <si>
    <t>宇都宮市</t>
    <rPh sb="0" eb="4">
      <t>ウツノミヤシ</t>
    </rPh>
    <phoneticPr fontId="6"/>
  </si>
  <si>
    <t>上越市</t>
    <rPh sb="0" eb="3">
      <t>ジョウエツシ</t>
    </rPh>
    <phoneticPr fontId="6"/>
  </si>
  <si>
    <t>大田原市</t>
    <rPh sb="0" eb="3">
      <t>オオタワラ</t>
    </rPh>
    <rPh sb="3" eb="4">
      <t>シ</t>
    </rPh>
    <phoneticPr fontId="6"/>
  </si>
  <si>
    <t>胎内市</t>
    <rPh sb="0" eb="2">
      <t>タイナイ</t>
    </rPh>
    <rPh sb="2" eb="3">
      <t>シ</t>
    </rPh>
    <phoneticPr fontId="6"/>
  </si>
  <si>
    <t>さくら市</t>
    <rPh sb="3" eb="4">
      <t>シ</t>
    </rPh>
    <phoneticPr fontId="6"/>
  </si>
  <si>
    <t>富山市</t>
    <rPh sb="0" eb="3">
      <t>トヤマシ</t>
    </rPh>
    <phoneticPr fontId="6"/>
  </si>
  <si>
    <t>下野市</t>
    <rPh sb="0" eb="3">
      <t>シモツケシ</t>
    </rPh>
    <phoneticPr fontId="6"/>
  </si>
  <si>
    <t>黒部市</t>
    <rPh sb="0" eb="3">
      <t>クロベシ</t>
    </rPh>
    <phoneticPr fontId="6"/>
  </si>
  <si>
    <t>野木町</t>
    <rPh sb="0" eb="3">
      <t>ノギマチ</t>
    </rPh>
    <phoneticPr fontId="6"/>
  </si>
  <si>
    <t>砺波市</t>
    <rPh sb="0" eb="3">
      <t>トナミシ</t>
    </rPh>
    <phoneticPr fontId="6"/>
  </si>
  <si>
    <t>高崎市</t>
    <rPh sb="0" eb="3">
      <t>タカサキシ</t>
    </rPh>
    <phoneticPr fontId="6"/>
  </si>
  <si>
    <t>南砺市</t>
    <rPh sb="0" eb="3">
      <t>ナントシ</t>
    </rPh>
    <phoneticPr fontId="6"/>
  </si>
  <si>
    <t>明和町</t>
    <rPh sb="0" eb="3">
      <t>メイワチョウ</t>
    </rPh>
    <phoneticPr fontId="6"/>
  </si>
  <si>
    <t>加賀市</t>
    <rPh sb="0" eb="3">
      <t>カガシ</t>
    </rPh>
    <phoneticPr fontId="6"/>
  </si>
  <si>
    <t>川越市</t>
    <rPh sb="0" eb="3">
      <t>カワゴエシ</t>
    </rPh>
    <phoneticPr fontId="6"/>
  </si>
  <si>
    <t>白山市</t>
    <rPh sb="0" eb="3">
      <t>ハクサンシ</t>
    </rPh>
    <phoneticPr fontId="6"/>
  </si>
  <si>
    <t>川口市</t>
    <rPh sb="0" eb="3">
      <t>カワグチシ</t>
    </rPh>
    <phoneticPr fontId="6"/>
  </si>
  <si>
    <t>鰺ヶ沢町</t>
  </si>
  <si>
    <t>南越前町</t>
    <rPh sb="0" eb="1">
      <t>ミナミ</t>
    </rPh>
    <rPh sb="1" eb="3">
      <t>エチゼン</t>
    </rPh>
    <rPh sb="3" eb="4">
      <t>マチ</t>
    </rPh>
    <phoneticPr fontId="6"/>
  </si>
  <si>
    <t>行田市</t>
    <rPh sb="0" eb="3">
      <t>ギョウダシ</t>
    </rPh>
    <phoneticPr fontId="6"/>
  </si>
  <si>
    <t>長野市</t>
    <rPh sb="0" eb="3">
      <t>ナガノシ</t>
    </rPh>
    <phoneticPr fontId="6"/>
  </si>
  <si>
    <t>所沢市</t>
    <rPh sb="0" eb="3">
      <t>トコロザワシ</t>
    </rPh>
    <phoneticPr fontId="6"/>
  </si>
  <si>
    <t>高山市</t>
    <rPh sb="0" eb="3">
      <t>タカヤマシ</t>
    </rPh>
    <phoneticPr fontId="6"/>
  </si>
  <si>
    <t>飯能市</t>
    <rPh sb="0" eb="3">
      <t>ハンノウシ</t>
    </rPh>
    <phoneticPr fontId="6"/>
  </si>
  <si>
    <t>飛騨市</t>
    <rPh sb="0" eb="2">
      <t>ヒダ</t>
    </rPh>
    <rPh sb="2" eb="3">
      <t>シ</t>
    </rPh>
    <phoneticPr fontId="6"/>
  </si>
  <si>
    <t>加須市</t>
    <rPh sb="0" eb="3">
      <t>カゾシ</t>
    </rPh>
    <phoneticPr fontId="6"/>
  </si>
  <si>
    <t>揖斐川町</t>
    <rPh sb="0" eb="3">
      <t>イビガワ</t>
    </rPh>
    <rPh sb="3" eb="4">
      <t>マチ</t>
    </rPh>
    <phoneticPr fontId="6"/>
  </si>
  <si>
    <t>春日部市</t>
    <rPh sb="0" eb="4">
      <t>カスカベシ</t>
    </rPh>
    <phoneticPr fontId="6"/>
  </si>
  <si>
    <t>長浜市</t>
    <rPh sb="0" eb="3">
      <t>ナガハマシ</t>
    </rPh>
    <phoneticPr fontId="6"/>
  </si>
  <si>
    <t>羽生市</t>
    <rPh sb="0" eb="3">
      <t>ハニュウシ</t>
    </rPh>
    <phoneticPr fontId="6"/>
  </si>
  <si>
    <t>鴻巣市</t>
    <rPh sb="0" eb="3">
      <t>コウノスシ</t>
    </rPh>
    <phoneticPr fontId="6"/>
  </si>
  <si>
    <t>深谷市</t>
    <rPh sb="0" eb="3">
      <t>フカヤシ</t>
    </rPh>
    <phoneticPr fontId="6"/>
  </si>
  <si>
    <t>上尾市</t>
    <rPh sb="0" eb="3">
      <t>アゲオシ</t>
    </rPh>
    <phoneticPr fontId="6"/>
  </si>
  <si>
    <t>草加市</t>
    <rPh sb="0" eb="3">
      <t>ソウカシ</t>
    </rPh>
    <phoneticPr fontId="6"/>
  </si>
  <si>
    <t>越谷市</t>
    <rPh sb="0" eb="3">
      <t>コシガヤシ</t>
    </rPh>
    <phoneticPr fontId="6"/>
  </si>
  <si>
    <t>戸田市</t>
    <rPh sb="0" eb="3">
      <t>トダシ</t>
    </rPh>
    <phoneticPr fontId="6"/>
  </si>
  <si>
    <t>入間市</t>
    <rPh sb="0" eb="3">
      <t>イルマシ</t>
    </rPh>
    <phoneticPr fontId="6"/>
  </si>
  <si>
    <t>久喜市</t>
    <rPh sb="0" eb="3">
      <t>クキシ</t>
    </rPh>
    <phoneticPr fontId="6"/>
  </si>
  <si>
    <t>北本市</t>
    <rPh sb="0" eb="3">
      <t>キタモトシ</t>
    </rPh>
    <phoneticPr fontId="6"/>
  </si>
  <si>
    <t>八潮市</t>
    <rPh sb="0" eb="3">
      <t>ヤシオシ</t>
    </rPh>
    <phoneticPr fontId="6"/>
  </si>
  <si>
    <t>三郷市</t>
    <rPh sb="0" eb="3">
      <t>ミサトシ</t>
    </rPh>
    <phoneticPr fontId="6"/>
  </si>
  <si>
    <t>蓮田市</t>
    <rPh sb="0" eb="3">
      <t>ハスダシ</t>
    </rPh>
    <phoneticPr fontId="6"/>
  </si>
  <si>
    <t>幸手市</t>
    <rPh sb="0" eb="3">
      <t>サッテシ</t>
    </rPh>
    <phoneticPr fontId="6"/>
  </si>
  <si>
    <t>吉川市</t>
    <rPh sb="0" eb="3">
      <t>ヨシカワシ</t>
    </rPh>
    <phoneticPr fontId="6"/>
  </si>
  <si>
    <t>白岡市</t>
    <rPh sb="0" eb="1">
      <t>シロ</t>
    </rPh>
    <rPh sb="1" eb="2">
      <t>オカ</t>
    </rPh>
    <rPh sb="2" eb="3">
      <t>シ</t>
    </rPh>
    <phoneticPr fontId="6"/>
  </si>
  <si>
    <t>伊奈町</t>
    <rPh sb="0" eb="3">
      <t>イナマチ</t>
    </rPh>
    <phoneticPr fontId="6"/>
  </si>
  <si>
    <t>三芳町</t>
    <rPh sb="0" eb="3">
      <t>ミヨシマチ</t>
    </rPh>
    <phoneticPr fontId="6"/>
  </si>
  <si>
    <t>川島町</t>
    <rPh sb="0" eb="2">
      <t>カワシマ</t>
    </rPh>
    <rPh sb="2" eb="3">
      <t>チョウ</t>
    </rPh>
    <phoneticPr fontId="6"/>
  </si>
  <si>
    <t>鳩山町</t>
    <rPh sb="0" eb="2">
      <t>ハトヤマ</t>
    </rPh>
    <rPh sb="2" eb="3">
      <t>マチ</t>
    </rPh>
    <phoneticPr fontId="6"/>
  </si>
  <si>
    <t>ときがわ町</t>
    <rPh sb="4" eb="5">
      <t>マチ</t>
    </rPh>
    <phoneticPr fontId="6"/>
  </si>
  <si>
    <t>盛岡市</t>
    <rPh sb="0" eb="3">
      <t>モリオカシ</t>
    </rPh>
    <phoneticPr fontId="6"/>
  </si>
  <si>
    <t>宮代町</t>
    <rPh sb="0" eb="3">
      <t>ミヤシロマチ</t>
    </rPh>
    <phoneticPr fontId="6"/>
  </si>
  <si>
    <t>花巻市</t>
    <rPh sb="0" eb="3">
      <t>ハナマキシ</t>
    </rPh>
    <phoneticPr fontId="6"/>
  </si>
  <si>
    <t>杉戸町</t>
    <rPh sb="0" eb="2">
      <t>スギト</t>
    </rPh>
    <rPh sb="2" eb="3">
      <t>チョウ</t>
    </rPh>
    <phoneticPr fontId="6"/>
  </si>
  <si>
    <t>北上市</t>
    <rPh sb="0" eb="3">
      <t>キタカミシ</t>
    </rPh>
    <phoneticPr fontId="6"/>
  </si>
  <si>
    <t>松伏町</t>
    <rPh sb="0" eb="2">
      <t>マツブセ</t>
    </rPh>
    <rPh sb="2" eb="3">
      <t>マチ</t>
    </rPh>
    <phoneticPr fontId="6"/>
  </si>
  <si>
    <t>久慈市</t>
    <rPh sb="0" eb="3">
      <t>クジシ</t>
    </rPh>
    <phoneticPr fontId="6"/>
  </si>
  <si>
    <t>滑川町</t>
    <rPh sb="0" eb="2">
      <t>ナメカワ</t>
    </rPh>
    <rPh sb="2" eb="3">
      <t>マチ</t>
    </rPh>
    <phoneticPr fontId="6"/>
  </si>
  <si>
    <t>遠野市</t>
    <rPh sb="0" eb="3">
      <t>トオノシ</t>
    </rPh>
    <phoneticPr fontId="6"/>
  </si>
  <si>
    <t>野田市</t>
    <rPh sb="0" eb="3">
      <t>ノダシ</t>
    </rPh>
    <phoneticPr fontId="6"/>
  </si>
  <si>
    <t>一関市</t>
    <rPh sb="0" eb="3">
      <t>イチノセキシ</t>
    </rPh>
    <phoneticPr fontId="6"/>
  </si>
  <si>
    <t>茂原市</t>
    <rPh sb="0" eb="2">
      <t>モバラ</t>
    </rPh>
    <rPh sb="2" eb="3">
      <t>シ</t>
    </rPh>
    <phoneticPr fontId="6"/>
  </si>
  <si>
    <t>二戸市</t>
    <rPh sb="0" eb="3">
      <t>ニノヘシ</t>
    </rPh>
    <phoneticPr fontId="6"/>
  </si>
  <si>
    <t>東金市</t>
    <rPh sb="0" eb="3">
      <t>トウガネシ</t>
    </rPh>
    <phoneticPr fontId="6"/>
  </si>
  <si>
    <t>柏市</t>
    <rPh sb="0" eb="2">
      <t>カシワシ</t>
    </rPh>
    <phoneticPr fontId="6"/>
  </si>
  <si>
    <t>奥州市</t>
    <rPh sb="0" eb="3">
      <t>オウシュウシ</t>
    </rPh>
    <phoneticPr fontId="6"/>
  </si>
  <si>
    <t>流山市</t>
    <rPh sb="0" eb="3">
      <t>ナガレヤマシ</t>
    </rPh>
    <phoneticPr fontId="6"/>
  </si>
  <si>
    <t>滝沢市</t>
    <rPh sb="0" eb="2">
      <t>タキザワ</t>
    </rPh>
    <rPh sb="2" eb="3">
      <t>シ</t>
    </rPh>
    <phoneticPr fontId="6"/>
  </si>
  <si>
    <t>白井市</t>
    <rPh sb="0" eb="3">
      <t>シロイシ</t>
    </rPh>
    <phoneticPr fontId="6"/>
  </si>
  <si>
    <t>香取市</t>
    <rPh sb="0" eb="2">
      <t>カトリ</t>
    </rPh>
    <rPh sb="2" eb="3">
      <t>シ</t>
    </rPh>
    <phoneticPr fontId="6"/>
  </si>
  <si>
    <t>大網白里市</t>
    <rPh sb="0" eb="4">
      <t>オオアミシラサト</t>
    </rPh>
    <rPh sb="4" eb="5">
      <t>シ</t>
    </rPh>
    <phoneticPr fontId="6"/>
  </si>
  <si>
    <t>木更津市</t>
    <rPh sb="0" eb="4">
      <t>キサラヅシ</t>
    </rPh>
    <phoneticPr fontId="6"/>
  </si>
  <si>
    <t>君津市</t>
    <rPh sb="0" eb="3">
      <t>キミツシ</t>
    </rPh>
    <phoneticPr fontId="6"/>
  </si>
  <si>
    <t>酒々井町</t>
    <rPh sb="0" eb="4">
      <t>シスイマチ</t>
    </rPh>
    <phoneticPr fontId="6"/>
  </si>
  <si>
    <t>栄町</t>
    <rPh sb="0" eb="2">
      <t>サカエマチ</t>
    </rPh>
    <phoneticPr fontId="6"/>
  </si>
  <si>
    <t>平泉町</t>
    <rPh sb="0" eb="2">
      <t>ヒライズミ</t>
    </rPh>
    <rPh sb="2" eb="3">
      <t>マチ</t>
    </rPh>
    <phoneticPr fontId="6"/>
  </si>
  <si>
    <t>白子町</t>
    <rPh sb="0" eb="2">
      <t>シラコ</t>
    </rPh>
    <rPh sb="2" eb="3">
      <t>マチ</t>
    </rPh>
    <phoneticPr fontId="6"/>
  </si>
  <si>
    <t>長柄町</t>
    <rPh sb="0" eb="3">
      <t>ナガエマチ</t>
    </rPh>
    <phoneticPr fontId="6"/>
  </si>
  <si>
    <t>岩泉町</t>
    <rPh sb="0" eb="2">
      <t>イワイズミ</t>
    </rPh>
    <rPh sb="2" eb="3">
      <t>マチ</t>
    </rPh>
    <phoneticPr fontId="6"/>
  </si>
  <si>
    <t>長南町</t>
    <rPh sb="0" eb="3">
      <t>チョウナンマチ</t>
    </rPh>
    <phoneticPr fontId="6"/>
  </si>
  <si>
    <t>田野畑村</t>
    <rPh sb="0" eb="4">
      <t>タノハタムラ</t>
    </rPh>
    <phoneticPr fontId="6"/>
  </si>
  <si>
    <t>奥多摩町</t>
    <rPh sb="0" eb="4">
      <t>オクタママチ</t>
    </rPh>
    <phoneticPr fontId="6"/>
  </si>
  <si>
    <t>普代村</t>
    <rPh sb="0" eb="3">
      <t>フダイムラ</t>
    </rPh>
    <phoneticPr fontId="6"/>
  </si>
  <si>
    <t>三浦市</t>
    <rPh sb="0" eb="3">
      <t>ミウラシ</t>
    </rPh>
    <phoneticPr fontId="6"/>
  </si>
  <si>
    <t>秦野市</t>
    <rPh sb="0" eb="3">
      <t>ハダノシ</t>
    </rPh>
    <phoneticPr fontId="6"/>
  </si>
  <si>
    <t>葉山町</t>
    <rPh sb="0" eb="3">
      <t>ハヤママチ</t>
    </rPh>
    <phoneticPr fontId="6"/>
  </si>
  <si>
    <t>大磯町</t>
    <rPh sb="0" eb="3">
      <t>オオイソマチ</t>
    </rPh>
    <phoneticPr fontId="6"/>
  </si>
  <si>
    <t>二宮町</t>
    <rPh sb="0" eb="3">
      <t>ニノミヤマチ</t>
    </rPh>
    <phoneticPr fontId="6"/>
  </si>
  <si>
    <t>一戸町</t>
    <rPh sb="0" eb="2">
      <t>イチノヘ</t>
    </rPh>
    <rPh sb="2" eb="3">
      <t>チョウ</t>
    </rPh>
    <phoneticPr fontId="6"/>
  </si>
  <si>
    <t>中井町</t>
    <rPh sb="0" eb="3">
      <t>ナカイマチ</t>
    </rPh>
    <phoneticPr fontId="6"/>
  </si>
  <si>
    <t>登米市</t>
    <rPh sb="0" eb="2">
      <t>トヨマ</t>
    </rPh>
    <rPh sb="2" eb="3">
      <t>シ</t>
    </rPh>
    <phoneticPr fontId="6"/>
  </si>
  <si>
    <t>大井町</t>
    <rPh sb="0" eb="3">
      <t>オオイマチ</t>
    </rPh>
    <phoneticPr fontId="6"/>
  </si>
  <si>
    <t>栗原市</t>
    <rPh sb="0" eb="2">
      <t>クリハラ</t>
    </rPh>
    <rPh sb="2" eb="3">
      <t>シ</t>
    </rPh>
    <phoneticPr fontId="6"/>
  </si>
  <si>
    <t>山北町</t>
    <rPh sb="0" eb="3">
      <t>ヤマキタマチ</t>
    </rPh>
    <phoneticPr fontId="6"/>
  </si>
  <si>
    <t>清川村</t>
    <rPh sb="0" eb="3">
      <t>キヨカワムラ</t>
    </rPh>
    <phoneticPr fontId="6"/>
  </si>
  <si>
    <t>七ヶ宿町</t>
    <rPh sb="0" eb="3">
      <t>シチガシュク</t>
    </rPh>
    <rPh sb="3" eb="4">
      <t>マチ</t>
    </rPh>
    <phoneticPr fontId="6"/>
  </si>
  <si>
    <t>甲府市</t>
    <rPh sb="0" eb="3">
      <t>コウフシ</t>
    </rPh>
    <phoneticPr fontId="6"/>
  </si>
  <si>
    <t>川崎町</t>
    <rPh sb="0" eb="2">
      <t>カワサキ</t>
    </rPh>
    <rPh sb="2" eb="3">
      <t>マチ</t>
    </rPh>
    <phoneticPr fontId="6"/>
  </si>
  <si>
    <t>塩尻市</t>
    <rPh sb="0" eb="3">
      <t>シオジリシ</t>
    </rPh>
    <phoneticPr fontId="6"/>
  </si>
  <si>
    <t>加美町</t>
    <rPh sb="0" eb="3">
      <t>カミマチ</t>
    </rPh>
    <phoneticPr fontId="6"/>
  </si>
  <si>
    <t>岐阜市</t>
    <rPh sb="0" eb="3">
      <t>ギフシ</t>
    </rPh>
    <phoneticPr fontId="6"/>
  </si>
  <si>
    <t>海津市</t>
    <rPh sb="0" eb="3">
      <t>カイヅシ</t>
    </rPh>
    <phoneticPr fontId="6"/>
  </si>
  <si>
    <t>静岡市</t>
    <rPh sb="0" eb="3">
      <t>シズオカシ</t>
    </rPh>
    <phoneticPr fontId="6"/>
  </si>
  <si>
    <t>秋田市</t>
    <rPh sb="0" eb="3">
      <t>アキタシ</t>
    </rPh>
    <phoneticPr fontId="6"/>
  </si>
  <si>
    <t>沼津市</t>
    <rPh sb="0" eb="3">
      <t>ヌマヅシ</t>
    </rPh>
    <phoneticPr fontId="6"/>
  </si>
  <si>
    <t>能代市</t>
    <rPh sb="0" eb="3">
      <t>ノシロシ</t>
    </rPh>
    <phoneticPr fontId="6"/>
  </si>
  <si>
    <t>磐田市</t>
    <rPh sb="0" eb="3">
      <t>イワタシ</t>
    </rPh>
    <phoneticPr fontId="6"/>
  </si>
  <si>
    <t>御殿場市</t>
    <rPh sb="0" eb="4">
      <t>ゴテンバシ</t>
    </rPh>
    <phoneticPr fontId="6"/>
  </si>
  <si>
    <t>岡崎市</t>
    <rPh sb="0" eb="3">
      <t>オカザキシ</t>
    </rPh>
    <phoneticPr fontId="6"/>
  </si>
  <si>
    <t>瀬戸市</t>
    <rPh sb="0" eb="3">
      <t>セトシ</t>
    </rPh>
    <phoneticPr fontId="6"/>
  </si>
  <si>
    <t>春日井市</t>
    <rPh sb="0" eb="4">
      <t>カスガイシ</t>
    </rPh>
    <phoneticPr fontId="6"/>
  </si>
  <si>
    <t>潟上市</t>
    <rPh sb="0" eb="3">
      <t>カタガミシ</t>
    </rPh>
    <phoneticPr fontId="6"/>
  </si>
  <si>
    <t>豊川市</t>
    <rPh sb="0" eb="3">
      <t>トヨカワシ</t>
    </rPh>
    <phoneticPr fontId="6"/>
  </si>
  <si>
    <t>津島市</t>
    <rPh sb="0" eb="3">
      <t>ツシマシ</t>
    </rPh>
    <phoneticPr fontId="6"/>
  </si>
  <si>
    <t>碧南市</t>
    <rPh sb="0" eb="3">
      <t>ヘキナンシ</t>
    </rPh>
    <phoneticPr fontId="6"/>
  </si>
  <si>
    <t>安城市</t>
    <rPh sb="0" eb="3">
      <t>アンジョウシ</t>
    </rPh>
    <phoneticPr fontId="6"/>
  </si>
  <si>
    <t>小坂町</t>
    <rPh sb="0" eb="2">
      <t>コサカ</t>
    </rPh>
    <rPh sb="2" eb="3">
      <t>マチ</t>
    </rPh>
    <phoneticPr fontId="6"/>
  </si>
  <si>
    <t>蒲郡市</t>
    <rPh sb="0" eb="3">
      <t>ガマゴオリシ</t>
    </rPh>
    <phoneticPr fontId="6"/>
  </si>
  <si>
    <t>犬山市</t>
    <rPh sb="0" eb="3">
      <t>イヌヤマシ</t>
    </rPh>
    <phoneticPr fontId="6"/>
  </si>
  <si>
    <t>江南市</t>
    <rPh sb="0" eb="3">
      <t>コウナンシ</t>
    </rPh>
    <phoneticPr fontId="6"/>
  </si>
  <si>
    <t>稲沢市</t>
    <rPh sb="0" eb="3">
      <t>イナザワシ</t>
    </rPh>
    <phoneticPr fontId="6"/>
  </si>
  <si>
    <t>東海市</t>
    <rPh sb="0" eb="3">
      <t>トウカイシ</t>
    </rPh>
    <phoneticPr fontId="6"/>
  </si>
  <si>
    <t>大府市</t>
    <rPh sb="0" eb="3">
      <t>オオブシ</t>
    </rPh>
    <phoneticPr fontId="6"/>
  </si>
  <si>
    <t>尾張旭市</t>
    <rPh sb="0" eb="4">
      <t>オワリアサヒシ</t>
    </rPh>
    <phoneticPr fontId="6"/>
  </si>
  <si>
    <t>高浜市</t>
    <rPh sb="0" eb="3">
      <t>タカハマシ</t>
    </rPh>
    <phoneticPr fontId="6"/>
  </si>
  <si>
    <t>岩倉市</t>
    <rPh sb="0" eb="3">
      <t>イワクラシ</t>
    </rPh>
    <phoneticPr fontId="6"/>
  </si>
  <si>
    <t>美郷町</t>
    <rPh sb="0" eb="2">
      <t>ミサト</t>
    </rPh>
    <rPh sb="2" eb="3">
      <t>チョウ</t>
    </rPh>
    <phoneticPr fontId="6"/>
  </si>
  <si>
    <t>田原市</t>
    <rPh sb="0" eb="3">
      <t>タハラシ</t>
    </rPh>
    <phoneticPr fontId="6"/>
  </si>
  <si>
    <t>愛西市</t>
    <rPh sb="0" eb="1">
      <t>アイ</t>
    </rPh>
    <rPh sb="1" eb="2">
      <t>ニシ</t>
    </rPh>
    <rPh sb="2" eb="3">
      <t>シ</t>
    </rPh>
    <phoneticPr fontId="6"/>
  </si>
  <si>
    <t>北名古屋市</t>
    <rPh sb="0" eb="5">
      <t>キタナゴヤシ</t>
    </rPh>
    <phoneticPr fontId="6"/>
  </si>
  <si>
    <t>山形市</t>
    <rPh sb="0" eb="3">
      <t>ヤマガタシ</t>
    </rPh>
    <phoneticPr fontId="6"/>
  </si>
  <si>
    <t>弥富市</t>
    <rPh sb="0" eb="3">
      <t>ヤトミシ</t>
    </rPh>
    <phoneticPr fontId="6"/>
  </si>
  <si>
    <t>米沢市</t>
    <rPh sb="0" eb="2">
      <t>ヨネザワ</t>
    </rPh>
    <rPh sb="2" eb="3">
      <t>シ</t>
    </rPh>
    <phoneticPr fontId="6"/>
  </si>
  <si>
    <t>あま市</t>
    <rPh sb="2" eb="3">
      <t>シ</t>
    </rPh>
    <phoneticPr fontId="6"/>
  </si>
  <si>
    <t>新庄市</t>
    <rPh sb="0" eb="2">
      <t>シンジョウ</t>
    </rPh>
    <rPh sb="2" eb="3">
      <t>シ</t>
    </rPh>
    <phoneticPr fontId="6"/>
  </si>
  <si>
    <t>東郷町</t>
    <rPh sb="0" eb="3">
      <t>トウゴウチョウ</t>
    </rPh>
    <phoneticPr fontId="6"/>
  </si>
  <si>
    <t>寒河江市</t>
    <rPh sb="0" eb="4">
      <t>サガエシ</t>
    </rPh>
    <phoneticPr fontId="6"/>
  </si>
  <si>
    <t>豊山町</t>
    <rPh sb="0" eb="3">
      <t>トヨヤマチョウ</t>
    </rPh>
    <phoneticPr fontId="6"/>
  </si>
  <si>
    <t>大治町</t>
    <rPh sb="0" eb="1">
      <t>ダイ</t>
    </rPh>
    <rPh sb="2" eb="3">
      <t>チョウ</t>
    </rPh>
    <phoneticPr fontId="6"/>
  </si>
  <si>
    <t>蟹江町</t>
    <rPh sb="0" eb="2">
      <t>カニエ</t>
    </rPh>
    <rPh sb="2" eb="3">
      <t>マチ</t>
    </rPh>
    <phoneticPr fontId="6"/>
  </si>
  <si>
    <t>幸田町</t>
    <rPh sb="0" eb="2">
      <t>コウダ</t>
    </rPh>
    <rPh sb="2" eb="3">
      <t>マチ</t>
    </rPh>
    <phoneticPr fontId="6"/>
  </si>
  <si>
    <t>天童市</t>
    <rPh sb="0" eb="3">
      <t>テンドウシ</t>
    </rPh>
    <phoneticPr fontId="6"/>
  </si>
  <si>
    <t>津市</t>
    <rPh sb="0" eb="2">
      <t>ツシ</t>
    </rPh>
    <phoneticPr fontId="6"/>
  </si>
  <si>
    <t>東根市</t>
    <rPh sb="0" eb="3">
      <t>ヒガシネシ</t>
    </rPh>
    <phoneticPr fontId="6"/>
  </si>
  <si>
    <t>桑名市</t>
    <rPh sb="0" eb="3">
      <t>クワナシ</t>
    </rPh>
    <phoneticPr fontId="6"/>
  </si>
  <si>
    <t>亀山市</t>
    <rPh sb="0" eb="3">
      <t>カメヤマシ</t>
    </rPh>
    <phoneticPr fontId="6"/>
  </si>
  <si>
    <t>彦根市</t>
    <rPh sb="0" eb="3">
      <t>ヒコネシ</t>
    </rPh>
    <phoneticPr fontId="6"/>
  </si>
  <si>
    <t>守山市</t>
    <rPh sb="0" eb="3">
      <t>モリヤマシ</t>
    </rPh>
    <phoneticPr fontId="6"/>
  </si>
  <si>
    <t>甲賀市</t>
    <rPh sb="0" eb="3">
      <t>コウカシ</t>
    </rPh>
    <phoneticPr fontId="6"/>
  </si>
  <si>
    <t>野洲市</t>
    <rPh sb="0" eb="3">
      <t>ヤスシ</t>
    </rPh>
    <phoneticPr fontId="6"/>
  </si>
  <si>
    <t>宇治市</t>
    <rPh sb="0" eb="3">
      <t>ウジシ</t>
    </rPh>
    <phoneticPr fontId="6"/>
  </si>
  <si>
    <t>向日市</t>
    <rPh sb="0" eb="2">
      <t>ムコウ</t>
    </rPh>
    <rPh sb="2" eb="3">
      <t>シ</t>
    </rPh>
    <phoneticPr fontId="6"/>
  </si>
  <si>
    <t>八幡市</t>
    <rPh sb="0" eb="3">
      <t>ヤワタシ</t>
    </rPh>
    <phoneticPr fontId="6"/>
  </si>
  <si>
    <t>南丹市</t>
    <rPh sb="0" eb="3">
      <t>ナンタンシ</t>
    </rPh>
    <phoneticPr fontId="6"/>
  </si>
  <si>
    <t>木津川市</t>
    <rPh sb="0" eb="4">
      <t>キヅガワシ</t>
    </rPh>
    <phoneticPr fontId="6"/>
  </si>
  <si>
    <t>城陽市</t>
    <rPh sb="0" eb="3">
      <t>ジョウヨウシ</t>
    </rPh>
    <phoneticPr fontId="6"/>
  </si>
  <si>
    <t>笠置町</t>
    <rPh sb="0" eb="1">
      <t>カサ</t>
    </rPh>
    <rPh sb="1" eb="2">
      <t>オ</t>
    </rPh>
    <rPh sb="2" eb="3">
      <t>マチ</t>
    </rPh>
    <phoneticPr fontId="6"/>
  </si>
  <si>
    <t>和束町</t>
    <rPh sb="0" eb="1">
      <t>ワ</t>
    </rPh>
    <rPh sb="1" eb="2">
      <t>ツカ</t>
    </rPh>
    <rPh sb="2" eb="3">
      <t>マチ</t>
    </rPh>
    <phoneticPr fontId="6"/>
  </si>
  <si>
    <t>精華町</t>
    <rPh sb="0" eb="3">
      <t>セイカチョウ</t>
    </rPh>
    <phoneticPr fontId="6"/>
  </si>
  <si>
    <t>久御山町</t>
    <rPh sb="0" eb="1">
      <t>ヒサ</t>
    </rPh>
    <rPh sb="1" eb="2">
      <t>オン</t>
    </rPh>
    <rPh sb="2" eb="3">
      <t>ヤマ</t>
    </rPh>
    <rPh sb="3" eb="4">
      <t>マチ</t>
    </rPh>
    <phoneticPr fontId="6"/>
  </si>
  <si>
    <t>宇治田原町</t>
    <rPh sb="0" eb="3">
      <t>ウジタ</t>
    </rPh>
    <rPh sb="3" eb="4">
      <t>ハラ</t>
    </rPh>
    <rPh sb="4" eb="5">
      <t>マチ</t>
    </rPh>
    <phoneticPr fontId="6"/>
  </si>
  <si>
    <t>岸和田市</t>
    <rPh sb="0" eb="4">
      <t>キシワダシ</t>
    </rPh>
    <phoneticPr fontId="6"/>
  </si>
  <si>
    <t>泉大津市</t>
    <rPh sb="0" eb="4">
      <t>イズミオオツシ</t>
    </rPh>
    <phoneticPr fontId="6"/>
  </si>
  <si>
    <t>貝塚市</t>
    <rPh sb="0" eb="3">
      <t>カイヅカシ</t>
    </rPh>
    <phoneticPr fontId="6"/>
  </si>
  <si>
    <t>泉佐野市</t>
    <rPh sb="0" eb="4">
      <t>イズミサノシ</t>
    </rPh>
    <phoneticPr fontId="6"/>
  </si>
  <si>
    <t>会津若松市</t>
    <rPh sb="0" eb="5">
      <t>アイヅワカマツシ</t>
    </rPh>
    <phoneticPr fontId="6"/>
  </si>
  <si>
    <t>富田林市</t>
    <rPh sb="0" eb="4">
      <t>トンダバヤシシ</t>
    </rPh>
    <phoneticPr fontId="6"/>
  </si>
  <si>
    <t>河内長野市</t>
    <rPh sb="0" eb="5">
      <t>カワチナガノシ</t>
    </rPh>
    <phoneticPr fontId="6"/>
  </si>
  <si>
    <t>田村市</t>
    <rPh sb="0" eb="2">
      <t>タムラ</t>
    </rPh>
    <rPh sb="2" eb="3">
      <t>シ</t>
    </rPh>
    <phoneticPr fontId="6"/>
  </si>
  <si>
    <t>和泉市</t>
    <rPh sb="0" eb="3">
      <t>イズミシ</t>
    </rPh>
    <phoneticPr fontId="6"/>
  </si>
  <si>
    <t>藤井寺市</t>
    <rPh sb="0" eb="4">
      <t>フジイデラシ</t>
    </rPh>
    <phoneticPr fontId="6"/>
  </si>
  <si>
    <t>天栄村</t>
    <rPh sb="0" eb="1">
      <t>テン</t>
    </rPh>
    <rPh sb="1" eb="2">
      <t>サカエ</t>
    </rPh>
    <rPh sb="2" eb="3">
      <t>ムラ</t>
    </rPh>
    <phoneticPr fontId="6"/>
  </si>
  <si>
    <t>泉南市</t>
    <rPh sb="0" eb="3">
      <t>センナンシ</t>
    </rPh>
    <phoneticPr fontId="6"/>
  </si>
  <si>
    <t>阪南市</t>
    <rPh sb="0" eb="3">
      <t>ハンナンシ</t>
    </rPh>
    <phoneticPr fontId="6"/>
  </si>
  <si>
    <t>能勢町</t>
    <rPh sb="0" eb="2">
      <t>ノセ</t>
    </rPh>
    <rPh sb="2" eb="3">
      <t>マチ</t>
    </rPh>
    <phoneticPr fontId="6"/>
  </si>
  <si>
    <t>忠岡町</t>
    <rPh sb="0" eb="2">
      <t>タダオカ</t>
    </rPh>
    <rPh sb="2" eb="3">
      <t>マチ</t>
    </rPh>
    <phoneticPr fontId="6"/>
  </si>
  <si>
    <t>熊取町</t>
    <rPh sb="0" eb="2">
      <t>クマトリ</t>
    </rPh>
    <rPh sb="2" eb="3">
      <t>マチ</t>
    </rPh>
    <phoneticPr fontId="6"/>
  </si>
  <si>
    <t>田尻町</t>
    <rPh sb="0" eb="2">
      <t>タジリ</t>
    </rPh>
    <rPh sb="2" eb="3">
      <t>マチ</t>
    </rPh>
    <phoneticPr fontId="6"/>
  </si>
  <si>
    <t>岬町</t>
    <rPh sb="0" eb="1">
      <t>ミサキ</t>
    </rPh>
    <rPh sb="1" eb="2">
      <t>マチ</t>
    </rPh>
    <phoneticPr fontId="6"/>
  </si>
  <si>
    <t>太子町</t>
    <rPh sb="0" eb="2">
      <t>タイシ</t>
    </rPh>
    <rPh sb="2" eb="3">
      <t>マチ</t>
    </rPh>
    <phoneticPr fontId="6"/>
  </si>
  <si>
    <t>河南町</t>
    <rPh sb="0" eb="1">
      <t>カワ</t>
    </rPh>
    <rPh sb="1" eb="2">
      <t>ミナミ</t>
    </rPh>
    <rPh sb="2" eb="3">
      <t>マチ</t>
    </rPh>
    <phoneticPr fontId="6"/>
  </si>
  <si>
    <t>千早赤阪村</t>
    <rPh sb="0" eb="5">
      <t>チハヤアカサカムラ</t>
    </rPh>
    <phoneticPr fontId="6"/>
  </si>
  <si>
    <t>明石市</t>
    <rPh sb="0" eb="3">
      <t>アカシシ</t>
    </rPh>
    <phoneticPr fontId="6"/>
  </si>
  <si>
    <t>赤穂市</t>
    <rPh sb="0" eb="3">
      <t>アコウシ</t>
    </rPh>
    <phoneticPr fontId="6"/>
  </si>
  <si>
    <t>猪名川町</t>
    <rPh sb="0" eb="3">
      <t>イナガワ</t>
    </rPh>
    <rPh sb="3" eb="4">
      <t>マチ</t>
    </rPh>
    <phoneticPr fontId="6"/>
  </si>
  <si>
    <t>西郷村</t>
    <rPh sb="0" eb="2">
      <t>サイゴウ</t>
    </rPh>
    <rPh sb="2" eb="3">
      <t>ムラ</t>
    </rPh>
    <phoneticPr fontId="6"/>
  </si>
  <si>
    <t>大和高田市</t>
    <rPh sb="0" eb="5">
      <t>ヤマトタカダシ</t>
    </rPh>
    <phoneticPr fontId="6"/>
  </si>
  <si>
    <t>中島村</t>
    <rPh sb="0" eb="2">
      <t>ナカジマ</t>
    </rPh>
    <rPh sb="2" eb="3">
      <t>ムラ</t>
    </rPh>
    <phoneticPr fontId="6"/>
  </si>
  <si>
    <t>橿原市</t>
    <rPh sb="0" eb="3">
      <t>カシハラシ</t>
    </rPh>
    <phoneticPr fontId="6"/>
  </si>
  <si>
    <t>石川町</t>
    <rPh sb="0" eb="3">
      <t>イシカワチョウ</t>
    </rPh>
    <phoneticPr fontId="6"/>
  </si>
  <si>
    <t>生駒市</t>
    <rPh sb="0" eb="3">
      <t>イコマシ</t>
    </rPh>
    <phoneticPr fontId="6"/>
  </si>
  <si>
    <t>浅川町</t>
    <rPh sb="0" eb="2">
      <t>アサカワ</t>
    </rPh>
    <rPh sb="2" eb="3">
      <t>チョウ</t>
    </rPh>
    <phoneticPr fontId="6"/>
  </si>
  <si>
    <t>香芝市</t>
    <rPh sb="0" eb="1">
      <t>カオル</t>
    </rPh>
    <rPh sb="1" eb="2">
      <t>シバ</t>
    </rPh>
    <rPh sb="2" eb="3">
      <t>シ</t>
    </rPh>
    <phoneticPr fontId="6"/>
  </si>
  <si>
    <t>葛城市</t>
    <rPh sb="0" eb="3">
      <t>カツラギシ</t>
    </rPh>
    <phoneticPr fontId="6"/>
  </si>
  <si>
    <t>御所市</t>
    <rPh sb="0" eb="2">
      <t>ゴショ</t>
    </rPh>
    <rPh sb="2" eb="3">
      <t>シ</t>
    </rPh>
    <phoneticPr fontId="6"/>
  </si>
  <si>
    <t>川内村</t>
    <rPh sb="0" eb="2">
      <t>カワウチ</t>
    </rPh>
    <rPh sb="2" eb="3">
      <t>ムラ</t>
    </rPh>
    <phoneticPr fontId="6"/>
  </si>
  <si>
    <t>平群町</t>
    <rPh sb="0" eb="1">
      <t>ヘイ</t>
    </rPh>
    <rPh sb="1" eb="2">
      <t>グン</t>
    </rPh>
    <rPh sb="2" eb="3">
      <t>マチ</t>
    </rPh>
    <phoneticPr fontId="6"/>
  </si>
  <si>
    <t>葛尾村</t>
    <rPh sb="0" eb="1">
      <t>クズ</t>
    </rPh>
    <rPh sb="1" eb="3">
      <t>オムラ</t>
    </rPh>
    <phoneticPr fontId="6"/>
  </si>
  <si>
    <t>三郷町</t>
    <rPh sb="0" eb="2">
      <t>ミサト</t>
    </rPh>
    <rPh sb="2" eb="3">
      <t>マチ</t>
    </rPh>
    <phoneticPr fontId="6"/>
  </si>
  <si>
    <t>斑鳩町</t>
    <rPh sb="0" eb="2">
      <t>イカルガ</t>
    </rPh>
    <rPh sb="2" eb="3">
      <t>マチ</t>
    </rPh>
    <phoneticPr fontId="6"/>
  </si>
  <si>
    <t>沼田市</t>
    <rPh sb="0" eb="3">
      <t>ヌマタシ</t>
    </rPh>
    <phoneticPr fontId="6"/>
  </si>
  <si>
    <t>安堵町</t>
    <rPh sb="0" eb="2">
      <t>アンド</t>
    </rPh>
    <rPh sb="2" eb="3">
      <t>マチ</t>
    </rPh>
    <phoneticPr fontId="6"/>
  </si>
  <si>
    <t>上野村</t>
    <rPh sb="0" eb="2">
      <t>ウエノ</t>
    </rPh>
    <rPh sb="2" eb="3">
      <t>ムラ</t>
    </rPh>
    <phoneticPr fontId="6"/>
  </si>
  <si>
    <t>上牧町</t>
    <rPh sb="0" eb="3">
      <t>カミマキマチ</t>
    </rPh>
    <phoneticPr fontId="6"/>
  </si>
  <si>
    <t>南牧村</t>
    <rPh sb="0" eb="3">
      <t>ミナミマキムラ</t>
    </rPh>
    <phoneticPr fontId="6"/>
  </si>
  <si>
    <t>王寺町</t>
    <rPh sb="0" eb="1">
      <t>オウ</t>
    </rPh>
    <rPh sb="1" eb="2">
      <t>テラ</t>
    </rPh>
    <rPh sb="2" eb="3">
      <t>マチ</t>
    </rPh>
    <phoneticPr fontId="6"/>
  </si>
  <si>
    <t>長野原町</t>
    <rPh sb="0" eb="4">
      <t>ナガノハラマチ</t>
    </rPh>
    <phoneticPr fontId="6"/>
  </si>
  <si>
    <t>広陵町</t>
    <rPh sb="0" eb="2">
      <t>コウリョウ</t>
    </rPh>
    <rPh sb="2" eb="3">
      <t>マチ</t>
    </rPh>
    <phoneticPr fontId="6"/>
  </si>
  <si>
    <t>嬬恋村</t>
    <rPh sb="0" eb="3">
      <t>ツマゴイムラ</t>
    </rPh>
    <phoneticPr fontId="6"/>
  </si>
  <si>
    <t>河合町</t>
    <rPh sb="0" eb="2">
      <t>カワイ</t>
    </rPh>
    <rPh sb="2" eb="3">
      <t>マチ</t>
    </rPh>
    <phoneticPr fontId="6"/>
  </si>
  <si>
    <t>草津町</t>
    <rPh sb="0" eb="2">
      <t>クサツ</t>
    </rPh>
    <rPh sb="2" eb="3">
      <t>マチ</t>
    </rPh>
    <phoneticPr fontId="6"/>
  </si>
  <si>
    <t>和歌山市</t>
    <rPh sb="0" eb="4">
      <t>ワカヤマシ</t>
    </rPh>
    <phoneticPr fontId="6"/>
  </si>
  <si>
    <t>橋本市</t>
    <rPh sb="0" eb="2">
      <t>ハシモト</t>
    </rPh>
    <rPh sb="2" eb="3">
      <t>シ</t>
    </rPh>
    <phoneticPr fontId="6"/>
  </si>
  <si>
    <t>紀の川市</t>
    <rPh sb="0" eb="1">
      <t>キ</t>
    </rPh>
    <rPh sb="2" eb="4">
      <t>カワシ</t>
    </rPh>
    <phoneticPr fontId="6"/>
  </si>
  <si>
    <t>川場村</t>
    <rPh sb="0" eb="3">
      <t>カワバムラ</t>
    </rPh>
    <phoneticPr fontId="6"/>
  </si>
  <si>
    <t>岩出市</t>
    <rPh sb="0" eb="3">
      <t>イワデシ</t>
    </rPh>
    <phoneticPr fontId="6"/>
  </si>
  <si>
    <t>みなかみ町</t>
    <rPh sb="4" eb="5">
      <t>マチ</t>
    </rPh>
    <phoneticPr fontId="6"/>
  </si>
  <si>
    <t>かつらぎ町</t>
    <rPh sb="4" eb="5">
      <t>マチ</t>
    </rPh>
    <phoneticPr fontId="6"/>
  </si>
  <si>
    <t>高松市</t>
    <rPh sb="0" eb="3">
      <t>タカマツシ</t>
    </rPh>
    <phoneticPr fontId="6"/>
  </si>
  <si>
    <t>大野城市</t>
    <rPh sb="0" eb="4">
      <t>オオノジョウシ</t>
    </rPh>
    <phoneticPr fontId="6"/>
  </si>
  <si>
    <t>十日町市</t>
    <rPh sb="0" eb="3">
      <t>トウカマチ</t>
    </rPh>
    <rPh sb="3" eb="4">
      <t>シ</t>
    </rPh>
    <phoneticPr fontId="6"/>
  </si>
  <si>
    <t>太宰府市</t>
    <rPh sb="0" eb="4">
      <t>ダザイフシ</t>
    </rPh>
    <phoneticPr fontId="6"/>
  </si>
  <si>
    <t>見附市</t>
    <rPh sb="0" eb="3">
      <t>ミツケシ</t>
    </rPh>
    <phoneticPr fontId="6"/>
  </si>
  <si>
    <t>糸島市</t>
    <rPh sb="0" eb="2">
      <t>イトシマ</t>
    </rPh>
    <rPh sb="2" eb="3">
      <t>シ</t>
    </rPh>
    <phoneticPr fontId="6"/>
  </si>
  <si>
    <t>志免町</t>
    <rPh sb="0" eb="1">
      <t>シ</t>
    </rPh>
    <rPh sb="2" eb="3">
      <t>マチ</t>
    </rPh>
    <phoneticPr fontId="6"/>
  </si>
  <si>
    <t>新宮町</t>
    <rPh sb="0" eb="3">
      <t>シングウマチ</t>
    </rPh>
    <phoneticPr fontId="6"/>
  </si>
  <si>
    <t>粕屋町</t>
    <rPh sb="0" eb="3">
      <t>カスヤマチ</t>
    </rPh>
    <phoneticPr fontId="6"/>
  </si>
  <si>
    <t>佐賀市</t>
    <rPh sb="0" eb="3">
      <t>サガシ</t>
    </rPh>
    <phoneticPr fontId="6"/>
  </si>
  <si>
    <t>吉野ヶ里町</t>
    <rPh sb="0" eb="4">
      <t>ヨシノガリ</t>
    </rPh>
    <rPh sb="4" eb="5">
      <t>マチ</t>
    </rPh>
    <phoneticPr fontId="6"/>
  </si>
  <si>
    <t>3/100地域</t>
    <rPh sb="5" eb="7">
      <t>チイキ</t>
    </rPh>
    <phoneticPr fontId="6"/>
  </si>
  <si>
    <t>名取市</t>
    <rPh sb="0" eb="3">
      <t>ナトリシ</t>
    </rPh>
    <phoneticPr fontId="6"/>
  </si>
  <si>
    <t>村田町</t>
    <rPh sb="0" eb="3">
      <t>ムラタマチ</t>
    </rPh>
    <phoneticPr fontId="6"/>
  </si>
  <si>
    <t>利府町</t>
    <rPh sb="0" eb="3">
      <t>リフチョウ</t>
    </rPh>
    <phoneticPr fontId="6"/>
  </si>
  <si>
    <t>富士吉田市</t>
    <rPh sb="0" eb="5">
      <t>フジヨシダシ</t>
    </rPh>
    <phoneticPr fontId="6"/>
  </si>
  <si>
    <t>結城市</t>
    <rPh sb="0" eb="3">
      <t>ユウキシ</t>
    </rPh>
    <phoneticPr fontId="6"/>
  </si>
  <si>
    <t>道志村</t>
    <rPh sb="0" eb="3">
      <t>ドウシムラ</t>
    </rPh>
    <phoneticPr fontId="6"/>
  </si>
  <si>
    <t>下妻市</t>
    <rPh sb="0" eb="3">
      <t>シモツマシ</t>
    </rPh>
    <phoneticPr fontId="6"/>
  </si>
  <si>
    <t>忍野村</t>
    <rPh sb="0" eb="3">
      <t>オシノムラ</t>
    </rPh>
    <phoneticPr fontId="6"/>
  </si>
  <si>
    <t>常陸太田市</t>
    <rPh sb="0" eb="5">
      <t>ヒタチオオタシ</t>
    </rPh>
    <phoneticPr fontId="6"/>
  </si>
  <si>
    <t>山中湖村</t>
    <rPh sb="0" eb="4">
      <t>ヤマナカコムラ</t>
    </rPh>
    <phoneticPr fontId="6"/>
  </si>
  <si>
    <t>笠間市</t>
    <rPh sb="0" eb="3">
      <t>カサマシ</t>
    </rPh>
    <phoneticPr fontId="6"/>
  </si>
  <si>
    <t>鳴沢村</t>
    <rPh sb="0" eb="3">
      <t>ナルサワムラ</t>
    </rPh>
    <phoneticPr fontId="6"/>
  </si>
  <si>
    <t>鹿嶋市</t>
    <rPh sb="0" eb="3">
      <t>カシマシ</t>
    </rPh>
    <phoneticPr fontId="6"/>
  </si>
  <si>
    <t>富士河口湖町</t>
    <rPh sb="0" eb="2">
      <t>フジ</t>
    </rPh>
    <rPh sb="2" eb="6">
      <t>カワグチコマチ</t>
    </rPh>
    <phoneticPr fontId="6"/>
  </si>
  <si>
    <t>潮来市</t>
    <rPh sb="0" eb="3">
      <t>イタコシ</t>
    </rPh>
    <phoneticPr fontId="6"/>
  </si>
  <si>
    <t>筑西市</t>
    <rPh sb="0" eb="3">
      <t>チクセイシ</t>
    </rPh>
    <phoneticPr fontId="6"/>
  </si>
  <si>
    <t>桜川市</t>
    <rPh sb="0" eb="3">
      <t>サクラガワシ</t>
    </rPh>
    <phoneticPr fontId="6"/>
  </si>
  <si>
    <t>茨城町</t>
    <rPh sb="0" eb="3">
      <t>イバラキマチ</t>
    </rPh>
    <phoneticPr fontId="6"/>
  </si>
  <si>
    <t>松本市</t>
    <rPh sb="0" eb="3">
      <t>マツモトシ</t>
    </rPh>
    <phoneticPr fontId="6"/>
  </si>
  <si>
    <t>城里町</t>
    <rPh sb="0" eb="3">
      <t>シロサトマチ</t>
    </rPh>
    <phoneticPr fontId="6"/>
  </si>
  <si>
    <t>上田市</t>
    <rPh sb="0" eb="3">
      <t>ウエダシ</t>
    </rPh>
    <phoneticPr fontId="6"/>
  </si>
  <si>
    <t>八千代町</t>
    <rPh sb="0" eb="4">
      <t>ヤチヨマチ</t>
    </rPh>
    <phoneticPr fontId="6"/>
  </si>
  <si>
    <t>岡谷市</t>
    <rPh sb="0" eb="3">
      <t>オカヤシ</t>
    </rPh>
    <phoneticPr fontId="6"/>
  </si>
  <si>
    <t>栃木市</t>
    <rPh sb="0" eb="3">
      <t>トチギシ</t>
    </rPh>
    <phoneticPr fontId="6"/>
  </si>
  <si>
    <t>諏訪市</t>
    <rPh sb="0" eb="3">
      <t>スワシ</t>
    </rPh>
    <phoneticPr fontId="6"/>
  </si>
  <si>
    <t>佐野市</t>
    <rPh sb="0" eb="3">
      <t>サノシ</t>
    </rPh>
    <phoneticPr fontId="6"/>
  </si>
  <si>
    <t>須坂市</t>
    <rPh sb="0" eb="3">
      <t>スザカシ</t>
    </rPh>
    <phoneticPr fontId="6"/>
  </si>
  <si>
    <t>鹿沼市</t>
    <rPh sb="0" eb="3">
      <t>カヌマシ</t>
    </rPh>
    <phoneticPr fontId="6"/>
  </si>
  <si>
    <t>小諸市</t>
    <rPh sb="0" eb="3">
      <t>コモロシ</t>
    </rPh>
    <phoneticPr fontId="6"/>
  </si>
  <si>
    <t>日光市</t>
    <rPh sb="0" eb="3">
      <t>ニッコウシ</t>
    </rPh>
    <phoneticPr fontId="6"/>
  </si>
  <si>
    <t>伊那市</t>
    <rPh sb="0" eb="3">
      <t>イナシ</t>
    </rPh>
    <phoneticPr fontId="6"/>
  </si>
  <si>
    <t>小山市</t>
    <rPh sb="0" eb="3">
      <t>オヤマシ</t>
    </rPh>
    <phoneticPr fontId="6"/>
  </si>
  <si>
    <t>駒ヶ根市</t>
    <rPh sb="0" eb="3">
      <t>コマガネ</t>
    </rPh>
    <rPh sb="3" eb="4">
      <t>シ</t>
    </rPh>
    <phoneticPr fontId="6"/>
  </si>
  <si>
    <t>真岡市</t>
    <rPh sb="0" eb="3">
      <t>モオカシ</t>
    </rPh>
    <phoneticPr fontId="6"/>
  </si>
  <si>
    <t>中野市</t>
    <rPh sb="0" eb="3">
      <t>ナカノシ</t>
    </rPh>
    <phoneticPr fontId="6"/>
  </si>
  <si>
    <t>上三川町</t>
    <rPh sb="0" eb="1">
      <t>ウエ</t>
    </rPh>
    <rPh sb="1" eb="3">
      <t>ミカワ</t>
    </rPh>
    <rPh sb="3" eb="4">
      <t>マチ</t>
    </rPh>
    <phoneticPr fontId="6"/>
  </si>
  <si>
    <t>大町市</t>
    <rPh sb="0" eb="3">
      <t>オオマチシ</t>
    </rPh>
    <phoneticPr fontId="6"/>
  </si>
  <si>
    <t>芳賀町</t>
    <rPh sb="0" eb="2">
      <t>ハガ</t>
    </rPh>
    <rPh sb="2" eb="3">
      <t>マチ</t>
    </rPh>
    <phoneticPr fontId="6"/>
  </si>
  <si>
    <t>壬生町</t>
    <rPh sb="0" eb="3">
      <t>ミブマチ</t>
    </rPh>
    <phoneticPr fontId="6"/>
  </si>
  <si>
    <t>茅野市</t>
    <rPh sb="0" eb="3">
      <t>チノシ</t>
    </rPh>
    <phoneticPr fontId="6"/>
  </si>
  <si>
    <t>前橋市</t>
    <rPh sb="0" eb="3">
      <t>マエバシシ</t>
    </rPh>
    <phoneticPr fontId="6"/>
  </si>
  <si>
    <t>桐生市</t>
    <rPh sb="0" eb="3">
      <t>キリュウシ</t>
    </rPh>
    <phoneticPr fontId="6"/>
  </si>
  <si>
    <t>佐久市</t>
    <rPh sb="0" eb="3">
      <t>サクシ</t>
    </rPh>
    <phoneticPr fontId="6"/>
  </si>
  <si>
    <t>伊勢崎市</t>
    <rPh sb="0" eb="3">
      <t>イセサキ</t>
    </rPh>
    <rPh sb="3" eb="4">
      <t>シ</t>
    </rPh>
    <phoneticPr fontId="6"/>
  </si>
  <si>
    <t>千曲市</t>
    <rPh sb="0" eb="3">
      <t>チクマシ</t>
    </rPh>
    <phoneticPr fontId="6"/>
  </si>
  <si>
    <t>太田市</t>
    <rPh sb="0" eb="3">
      <t>オオタシ</t>
    </rPh>
    <phoneticPr fontId="6"/>
  </si>
  <si>
    <t>東御市</t>
    <rPh sb="0" eb="1">
      <t>ヒガシ</t>
    </rPh>
    <rPh sb="1" eb="2">
      <t>オン</t>
    </rPh>
    <rPh sb="2" eb="3">
      <t>シ</t>
    </rPh>
    <phoneticPr fontId="6"/>
  </si>
  <si>
    <t>安曇野市</t>
    <rPh sb="0" eb="3">
      <t>アズミノ</t>
    </rPh>
    <rPh sb="3" eb="4">
      <t>シ</t>
    </rPh>
    <phoneticPr fontId="6"/>
  </si>
  <si>
    <t>渋川市</t>
    <rPh sb="0" eb="3">
      <t>シブカワシ</t>
    </rPh>
    <phoneticPr fontId="6"/>
  </si>
  <si>
    <t>みどり市</t>
    <rPh sb="3" eb="4">
      <t>シ</t>
    </rPh>
    <phoneticPr fontId="6"/>
  </si>
  <si>
    <t>吉岡町</t>
    <rPh sb="0" eb="3">
      <t>ヨシオカマチ</t>
    </rPh>
    <phoneticPr fontId="6"/>
  </si>
  <si>
    <t>東吾妻町</t>
    <rPh sb="0" eb="1">
      <t>ヒガシ</t>
    </rPh>
    <rPh sb="1" eb="3">
      <t>アヅマ</t>
    </rPh>
    <rPh sb="3" eb="4">
      <t>マチ</t>
    </rPh>
    <phoneticPr fontId="6"/>
  </si>
  <si>
    <t>玉村町</t>
    <rPh sb="0" eb="3">
      <t>タマムラマチ</t>
    </rPh>
    <phoneticPr fontId="6"/>
  </si>
  <si>
    <t>板倉町</t>
    <rPh sb="0" eb="3">
      <t>イタクラマチ</t>
    </rPh>
    <phoneticPr fontId="6"/>
  </si>
  <si>
    <t>千代田町</t>
    <rPh sb="0" eb="4">
      <t>チヨダマチ</t>
    </rPh>
    <phoneticPr fontId="6"/>
  </si>
  <si>
    <t>大泉町</t>
    <rPh sb="0" eb="3">
      <t>オオイズミマチ</t>
    </rPh>
    <phoneticPr fontId="6"/>
  </si>
  <si>
    <t>榛東村</t>
    <rPh sb="0" eb="1">
      <t>シン</t>
    </rPh>
    <rPh sb="1" eb="2">
      <t>ヒガシ</t>
    </rPh>
    <rPh sb="2" eb="3">
      <t>ムラ</t>
    </rPh>
    <phoneticPr fontId="6"/>
  </si>
  <si>
    <t>熊谷市</t>
    <rPh sb="0" eb="3">
      <t>クマガヤシ</t>
    </rPh>
    <phoneticPr fontId="6"/>
  </si>
  <si>
    <t>日高市</t>
    <rPh sb="0" eb="3">
      <t>ヒダカシ</t>
    </rPh>
    <phoneticPr fontId="6"/>
  </si>
  <si>
    <t>毛呂山町</t>
    <rPh sb="0" eb="4">
      <t>モロヤママチ</t>
    </rPh>
    <phoneticPr fontId="6"/>
  </si>
  <si>
    <t>越生町</t>
    <rPh sb="0" eb="1">
      <t>コシ</t>
    </rPh>
    <rPh sb="1" eb="2">
      <t>ナマ</t>
    </rPh>
    <rPh sb="2" eb="3">
      <t>マチ</t>
    </rPh>
    <phoneticPr fontId="6"/>
  </si>
  <si>
    <t>嵐山町</t>
    <rPh sb="0" eb="2">
      <t>ランザン</t>
    </rPh>
    <rPh sb="2" eb="3">
      <t>マチ</t>
    </rPh>
    <phoneticPr fontId="6"/>
  </si>
  <si>
    <t>吉見町</t>
    <rPh sb="0" eb="3">
      <t>ヨシミマチ</t>
    </rPh>
    <phoneticPr fontId="6"/>
  </si>
  <si>
    <t>辰野町</t>
    <rPh sb="0" eb="2">
      <t>タツノ</t>
    </rPh>
    <rPh sb="2" eb="3">
      <t>チョウ</t>
    </rPh>
    <phoneticPr fontId="6"/>
  </si>
  <si>
    <t>鴨川市</t>
    <rPh sb="0" eb="3">
      <t>カモガワシ</t>
    </rPh>
    <phoneticPr fontId="6"/>
  </si>
  <si>
    <t>箕輪町</t>
    <rPh sb="0" eb="3">
      <t>ミノワマチ</t>
    </rPh>
    <phoneticPr fontId="6"/>
  </si>
  <si>
    <t>八街市</t>
    <rPh sb="0" eb="3">
      <t>ヤチマタシ</t>
    </rPh>
    <phoneticPr fontId="6"/>
  </si>
  <si>
    <t>飯島町</t>
    <rPh sb="0" eb="2">
      <t>イイジマ</t>
    </rPh>
    <rPh sb="2" eb="3">
      <t>マチ</t>
    </rPh>
    <phoneticPr fontId="6"/>
  </si>
  <si>
    <t>富里市</t>
    <rPh sb="0" eb="3">
      <t>トミサトシ</t>
    </rPh>
    <phoneticPr fontId="6"/>
  </si>
  <si>
    <t>南箕輪村</t>
    <rPh sb="0" eb="1">
      <t>ミナミ</t>
    </rPh>
    <rPh sb="1" eb="3">
      <t>ミノワ</t>
    </rPh>
    <rPh sb="3" eb="4">
      <t>ムラ</t>
    </rPh>
    <phoneticPr fontId="6"/>
  </si>
  <si>
    <t>山武市</t>
    <rPh sb="0" eb="3">
      <t>サンムシ</t>
    </rPh>
    <phoneticPr fontId="6"/>
  </si>
  <si>
    <t>宮田村</t>
    <rPh sb="0" eb="2">
      <t>ミヤタ</t>
    </rPh>
    <rPh sb="2" eb="3">
      <t>ムラ</t>
    </rPh>
    <phoneticPr fontId="6"/>
  </si>
  <si>
    <t>九十九里町</t>
    <rPh sb="0" eb="5">
      <t>クジュウクリマチ</t>
    </rPh>
    <phoneticPr fontId="6"/>
  </si>
  <si>
    <t>阿智村</t>
    <rPh sb="0" eb="3">
      <t>アチムラ</t>
    </rPh>
    <phoneticPr fontId="6"/>
  </si>
  <si>
    <t>芝山町</t>
    <rPh sb="0" eb="3">
      <t>シバヤママチ</t>
    </rPh>
    <phoneticPr fontId="6"/>
  </si>
  <si>
    <t>平谷村</t>
    <rPh sb="0" eb="2">
      <t>ヒラタニ</t>
    </rPh>
    <rPh sb="2" eb="3">
      <t>ムラ</t>
    </rPh>
    <phoneticPr fontId="6"/>
  </si>
  <si>
    <t>根羽村</t>
    <rPh sb="0" eb="1">
      <t>ネ</t>
    </rPh>
    <rPh sb="1" eb="2">
      <t>ハネ</t>
    </rPh>
    <rPh sb="2" eb="3">
      <t>ムラ</t>
    </rPh>
    <phoneticPr fontId="6"/>
  </si>
  <si>
    <t>武蔵村山市</t>
    <rPh sb="0" eb="5">
      <t>ムサシムラヤマシ</t>
    </rPh>
    <phoneticPr fontId="6"/>
  </si>
  <si>
    <t>下條村</t>
    <rPh sb="0" eb="3">
      <t>シモジョウムラ</t>
    </rPh>
    <phoneticPr fontId="6"/>
  </si>
  <si>
    <t>瑞穂町</t>
    <rPh sb="0" eb="3">
      <t>ミズホマチ</t>
    </rPh>
    <phoneticPr fontId="6"/>
  </si>
  <si>
    <t>売木村</t>
    <rPh sb="0" eb="1">
      <t>ウ</t>
    </rPh>
    <rPh sb="1" eb="2">
      <t>キ</t>
    </rPh>
    <rPh sb="2" eb="3">
      <t>ムラ</t>
    </rPh>
    <phoneticPr fontId="6"/>
  </si>
  <si>
    <t>箱根町</t>
    <rPh sb="0" eb="3">
      <t>ハコネマチ</t>
    </rPh>
    <phoneticPr fontId="6"/>
  </si>
  <si>
    <t>大鹿村</t>
    <rPh sb="0" eb="2">
      <t>オオシカ</t>
    </rPh>
    <rPh sb="2" eb="3">
      <t>ムラ</t>
    </rPh>
    <phoneticPr fontId="6"/>
  </si>
  <si>
    <t>新潟市</t>
    <rPh sb="0" eb="3">
      <t>ニイガタシ</t>
    </rPh>
    <phoneticPr fontId="6"/>
  </si>
  <si>
    <t>上松町</t>
    <rPh sb="0" eb="3">
      <t>カミマツチョウ</t>
    </rPh>
    <phoneticPr fontId="6"/>
  </si>
  <si>
    <t>木祖村</t>
    <rPh sb="0" eb="3">
      <t>キソムラ</t>
    </rPh>
    <phoneticPr fontId="6"/>
  </si>
  <si>
    <t>王滝村</t>
    <rPh sb="0" eb="3">
      <t>オウタキムラ</t>
    </rPh>
    <phoneticPr fontId="6"/>
  </si>
  <si>
    <t>大桑村</t>
    <rPh sb="0" eb="3">
      <t>オオクワムラ</t>
    </rPh>
    <phoneticPr fontId="6"/>
  </si>
  <si>
    <t>木曽町</t>
    <rPh sb="0" eb="2">
      <t>キソ</t>
    </rPh>
    <rPh sb="2" eb="3">
      <t>チョウ</t>
    </rPh>
    <phoneticPr fontId="6"/>
  </si>
  <si>
    <t>舟橋村</t>
    <rPh sb="0" eb="3">
      <t>フナハシムラ</t>
    </rPh>
    <phoneticPr fontId="6"/>
  </si>
  <si>
    <t>金沢市</t>
    <rPh sb="0" eb="3">
      <t>カナザワシ</t>
    </rPh>
    <phoneticPr fontId="6"/>
  </si>
  <si>
    <t>津幡町</t>
    <rPh sb="0" eb="3">
      <t>ツバタマチ</t>
    </rPh>
    <phoneticPr fontId="6"/>
  </si>
  <si>
    <t>内灘町</t>
    <rPh sb="0" eb="3">
      <t>ウチナダマチ</t>
    </rPh>
    <phoneticPr fontId="6"/>
  </si>
  <si>
    <t>福井市</t>
    <rPh sb="0" eb="3">
      <t>フクイシ</t>
    </rPh>
    <phoneticPr fontId="6"/>
  </si>
  <si>
    <t>南アルプス市</t>
    <rPh sb="0" eb="1">
      <t>ミナミ</t>
    </rPh>
    <rPh sb="5" eb="6">
      <t>シ</t>
    </rPh>
    <phoneticPr fontId="6"/>
  </si>
  <si>
    <t>甲斐市</t>
    <rPh sb="0" eb="3">
      <t>カイシ</t>
    </rPh>
    <phoneticPr fontId="6"/>
  </si>
  <si>
    <t>上野原市</t>
    <rPh sb="0" eb="4">
      <t>ウエノハラシ</t>
    </rPh>
    <phoneticPr fontId="6"/>
  </si>
  <si>
    <t>中央市</t>
    <rPh sb="0" eb="2">
      <t>チュウオウ</t>
    </rPh>
    <rPh sb="2" eb="3">
      <t>シ</t>
    </rPh>
    <phoneticPr fontId="6"/>
  </si>
  <si>
    <t>市川三郷町</t>
    <rPh sb="0" eb="2">
      <t>イチカワ</t>
    </rPh>
    <rPh sb="2" eb="4">
      <t>ミサト</t>
    </rPh>
    <rPh sb="4" eb="5">
      <t>マチ</t>
    </rPh>
    <phoneticPr fontId="6"/>
  </si>
  <si>
    <t>早川町</t>
    <rPh sb="0" eb="2">
      <t>ハヤカワ</t>
    </rPh>
    <rPh sb="2" eb="3">
      <t>マチ</t>
    </rPh>
    <phoneticPr fontId="6"/>
  </si>
  <si>
    <t>身延町</t>
    <rPh sb="0" eb="2">
      <t>ミノブ</t>
    </rPh>
    <rPh sb="2" eb="3">
      <t>マチ</t>
    </rPh>
    <phoneticPr fontId="6"/>
  </si>
  <si>
    <t>南部町</t>
    <rPh sb="0" eb="2">
      <t>ナンブ</t>
    </rPh>
    <rPh sb="2" eb="3">
      <t>マチ</t>
    </rPh>
    <phoneticPr fontId="6"/>
  </si>
  <si>
    <t>昭和町</t>
    <rPh sb="0" eb="2">
      <t>ショウワ</t>
    </rPh>
    <rPh sb="2" eb="3">
      <t>マチ</t>
    </rPh>
    <phoneticPr fontId="6"/>
  </si>
  <si>
    <t>富士河口湖町</t>
    <rPh sb="0" eb="2">
      <t>フジ</t>
    </rPh>
    <rPh sb="2" eb="5">
      <t>カワグチコ</t>
    </rPh>
    <rPh sb="5" eb="6">
      <t>マチ</t>
    </rPh>
    <phoneticPr fontId="6"/>
  </si>
  <si>
    <t>道志村</t>
    <rPh sb="0" eb="1">
      <t>ドウ</t>
    </rPh>
    <rPh sb="1" eb="2">
      <t>シ</t>
    </rPh>
    <rPh sb="2" eb="3">
      <t>ムラ</t>
    </rPh>
    <phoneticPr fontId="6"/>
  </si>
  <si>
    <t>飯田市</t>
    <rPh sb="0" eb="3">
      <t>イイダシ</t>
    </rPh>
    <phoneticPr fontId="6"/>
  </si>
  <si>
    <t>郡上市</t>
    <rPh sb="0" eb="3">
      <t>グジョウシ</t>
    </rPh>
    <phoneticPr fontId="6"/>
  </si>
  <si>
    <t>安芸太田町</t>
    <rPh sb="0" eb="5">
      <t>アキオオタチョウ</t>
    </rPh>
    <phoneticPr fontId="6"/>
  </si>
  <si>
    <t>長和町</t>
    <rPh sb="0" eb="3">
      <t>ナガワマチ</t>
    </rPh>
    <phoneticPr fontId="6"/>
  </si>
  <si>
    <t>下諏訪町</t>
    <rPh sb="0" eb="4">
      <t>シモスワマチ</t>
    </rPh>
    <phoneticPr fontId="6"/>
  </si>
  <si>
    <t>辰野町</t>
    <rPh sb="0" eb="3">
      <t>タツノマチ</t>
    </rPh>
    <phoneticPr fontId="6"/>
  </si>
  <si>
    <t>木曽町</t>
    <rPh sb="0" eb="3">
      <t>キソマチ</t>
    </rPh>
    <phoneticPr fontId="6"/>
  </si>
  <si>
    <t>南箕輪村</t>
    <rPh sb="0" eb="4">
      <t>ミナミミノワムラ</t>
    </rPh>
    <phoneticPr fontId="6"/>
  </si>
  <si>
    <t>朝日村</t>
    <rPh sb="0" eb="2">
      <t>アサヒ</t>
    </rPh>
    <rPh sb="2" eb="3">
      <t>ムラ</t>
    </rPh>
    <phoneticPr fontId="6"/>
  </si>
  <si>
    <t>筑北村</t>
    <rPh sb="0" eb="1">
      <t>ツク</t>
    </rPh>
    <rPh sb="1" eb="3">
      <t>キタムラ</t>
    </rPh>
    <phoneticPr fontId="6"/>
  </si>
  <si>
    <t>大垣市</t>
    <rPh sb="0" eb="3">
      <t>オオガキシ</t>
    </rPh>
    <phoneticPr fontId="6"/>
  </si>
  <si>
    <t>多治見市</t>
    <rPh sb="0" eb="4">
      <t>タジミシ</t>
    </rPh>
    <phoneticPr fontId="6"/>
  </si>
  <si>
    <t>関市</t>
    <rPh sb="0" eb="2">
      <t>セキシ</t>
    </rPh>
    <phoneticPr fontId="6"/>
  </si>
  <si>
    <t>羽島市</t>
    <rPh sb="0" eb="3">
      <t>ハシマシ</t>
    </rPh>
    <phoneticPr fontId="6"/>
  </si>
  <si>
    <t>美濃加茂市</t>
    <rPh sb="0" eb="5">
      <t>ミノカモシ</t>
    </rPh>
    <phoneticPr fontId="6"/>
  </si>
  <si>
    <t>土岐市</t>
    <rPh sb="0" eb="3">
      <t>トキシ</t>
    </rPh>
    <phoneticPr fontId="6"/>
  </si>
  <si>
    <t>各務原市</t>
    <rPh sb="0" eb="4">
      <t>カガミハラシ</t>
    </rPh>
    <phoneticPr fontId="6"/>
  </si>
  <si>
    <t>可児市</t>
    <rPh sb="0" eb="2">
      <t>カニ</t>
    </rPh>
    <rPh sb="2" eb="3">
      <t>シ</t>
    </rPh>
    <phoneticPr fontId="6"/>
  </si>
  <si>
    <t>瑞穂市</t>
    <rPh sb="0" eb="3">
      <t>ミズホシ</t>
    </rPh>
    <phoneticPr fontId="6"/>
  </si>
  <si>
    <t>本巣市</t>
    <rPh sb="0" eb="2">
      <t>モトス</t>
    </rPh>
    <rPh sb="2" eb="3">
      <t>シ</t>
    </rPh>
    <phoneticPr fontId="6"/>
  </si>
  <si>
    <t>岐南町</t>
    <rPh sb="0" eb="2">
      <t>ギナン</t>
    </rPh>
    <rPh sb="2" eb="3">
      <t>チョウ</t>
    </rPh>
    <phoneticPr fontId="6"/>
  </si>
  <si>
    <t>笠松町</t>
    <rPh sb="0" eb="2">
      <t>カサマツ</t>
    </rPh>
    <rPh sb="2" eb="3">
      <t>マチ</t>
    </rPh>
    <phoneticPr fontId="6"/>
  </si>
  <si>
    <t>神戸町</t>
    <rPh sb="0" eb="2">
      <t>コウベ</t>
    </rPh>
    <rPh sb="2" eb="3">
      <t>マチ</t>
    </rPh>
    <phoneticPr fontId="6"/>
  </si>
  <si>
    <t>安八町</t>
    <rPh sb="0" eb="1">
      <t>ヤス</t>
    </rPh>
    <rPh sb="1" eb="2">
      <t>ハチ</t>
    </rPh>
    <rPh sb="2" eb="3">
      <t>マチ</t>
    </rPh>
    <phoneticPr fontId="6"/>
  </si>
  <si>
    <t>北方町</t>
    <rPh sb="0" eb="2">
      <t>ホッポウ</t>
    </rPh>
    <rPh sb="2" eb="3">
      <t>マチ</t>
    </rPh>
    <phoneticPr fontId="6"/>
  </si>
  <si>
    <t>坂祝町</t>
    <rPh sb="0" eb="1">
      <t>サカ</t>
    </rPh>
    <rPh sb="1" eb="2">
      <t>イワ</t>
    </rPh>
    <rPh sb="2" eb="3">
      <t>マチ</t>
    </rPh>
    <phoneticPr fontId="6"/>
  </si>
  <si>
    <t>八百津町</t>
    <rPh sb="0" eb="3">
      <t>ヤオツ</t>
    </rPh>
    <rPh sb="3" eb="4">
      <t>チョウ</t>
    </rPh>
    <phoneticPr fontId="6"/>
  </si>
  <si>
    <t>御嵩町</t>
    <rPh sb="0" eb="1">
      <t>オン</t>
    </rPh>
    <rPh sb="1" eb="2">
      <t>タカ</t>
    </rPh>
    <rPh sb="2" eb="3">
      <t>マチ</t>
    </rPh>
    <phoneticPr fontId="6"/>
  </si>
  <si>
    <t>浜松市</t>
    <rPh sb="0" eb="3">
      <t>ハママツシ</t>
    </rPh>
    <phoneticPr fontId="6"/>
  </si>
  <si>
    <t>三島市</t>
    <rPh sb="0" eb="3">
      <t>ミシマシ</t>
    </rPh>
    <phoneticPr fontId="6"/>
  </si>
  <si>
    <t>富士宮市</t>
    <rPh sb="0" eb="4">
      <t>フジノミヤシ</t>
    </rPh>
    <phoneticPr fontId="6"/>
  </si>
  <si>
    <t>島田市</t>
    <rPh sb="0" eb="3">
      <t>シマダシ</t>
    </rPh>
    <phoneticPr fontId="6"/>
  </si>
  <si>
    <t>富士市</t>
    <rPh sb="0" eb="3">
      <t>フジシ</t>
    </rPh>
    <phoneticPr fontId="6"/>
  </si>
  <si>
    <t>焼津市</t>
    <rPh sb="0" eb="3">
      <t>ヤイヅシ</t>
    </rPh>
    <phoneticPr fontId="6"/>
  </si>
  <si>
    <t>掛川市</t>
    <rPh sb="0" eb="3">
      <t>カケガワシ</t>
    </rPh>
    <phoneticPr fontId="6"/>
  </si>
  <si>
    <t>藤枝市</t>
    <rPh sb="0" eb="3">
      <t>フジエダシ</t>
    </rPh>
    <phoneticPr fontId="6"/>
  </si>
  <si>
    <t>袋井市</t>
    <rPh sb="0" eb="3">
      <t>フクロイシ</t>
    </rPh>
    <phoneticPr fontId="6"/>
  </si>
  <si>
    <t>湖西市</t>
    <rPh sb="0" eb="2">
      <t>コセイ</t>
    </rPh>
    <rPh sb="2" eb="3">
      <t>シ</t>
    </rPh>
    <phoneticPr fontId="6"/>
  </si>
  <si>
    <t>函南町</t>
    <rPh sb="0" eb="2">
      <t>カンナミ</t>
    </rPh>
    <rPh sb="2" eb="3">
      <t>チョウ</t>
    </rPh>
    <phoneticPr fontId="6"/>
  </si>
  <si>
    <t>長泉町</t>
    <rPh sb="0" eb="2">
      <t>ナガイズミ</t>
    </rPh>
    <rPh sb="2" eb="3">
      <t>マチ</t>
    </rPh>
    <phoneticPr fontId="6"/>
  </si>
  <si>
    <t>小山町</t>
    <rPh sb="0" eb="2">
      <t>オヤマ</t>
    </rPh>
    <rPh sb="2" eb="3">
      <t>マチ</t>
    </rPh>
    <phoneticPr fontId="6"/>
  </si>
  <si>
    <t>川根本町</t>
    <rPh sb="0" eb="2">
      <t>カワネ</t>
    </rPh>
    <rPh sb="2" eb="4">
      <t>ホンチョウ</t>
    </rPh>
    <phoneticPr fontId="6"/>
  </si>
  <si>
    <t>豊橋市</t>
    <rPh sb="0" eb="3">
      <t>トヨハシシ</t>
    </rPh>
    <phoneticPr fontId="6"/>
  </si>
  <si>
    <t>一宮市</t>
    <rPh sb="0" eb="3">
      <t>イチノミヤシ</t>
    </rPh>
    <phoneticPr fontId="6"/>
  </si>
  <si>
    <t>半田市</t>
    <rPh sb="0" eb="3">
      <t>ハンダシ</t>
    </rPh>
    <phoneticPr fontId="6"/>
  </si>
  <si>
    <t>常滑市</t>
    <rPh sb="0" eb="3">
      <t>トコナメシ</t>
    </rPh>
    <phoneticPr fontId="6"/>
  </si>
  <si>
    <t>小牧市</t>
    <rPh sb="0" eb="3">
      <t>コマキシ</t>
    </rPh>
    <phoneticPr fontId="6"/>
  </si>
  <si>
    <t>新城市</t>
    <rPh sb="0" eb="2">
      <t>シンジョウ</t>
    </rPh>
    <rPh sb="2" eb="3">
      <t>シ</t>
    </rPh>
    <phoneticPr fontId="6"/>
  </si>
  <si>
    <t>大口町</t>
    <rPh sb="0" eb="2">
      <t>オオクチ</t>
    </rPh>
    <rPh sb="2" eb="3">
      <t>マチ</t>
    </rPh>
    <phoneticPr fontId="6"/>
  </si>
  <si>
    <t>扶桑町</t>
    <rPh sb="0" eb="2">
      <t>フソウ</t>
    </rPh>
    <rPh sb="2" eb="3">
      <t>マチ</t>
    </rPh>
    <phoneticPr fontId="6"/>
  </si>
  <si>
    <t>東浦町</t>
    <rPh sb="0" eb="2">
      <t>ヒガシウラ</t>
    </rPh>
    <rPh sb="2" eb="3">
      <t>マチ</t>
    </rPh>
    <phoneticPr fontId="6"/>
  </si>
  <si>
    <t>武豊町</t>
    <rPh sb="0" eb="2">
      <t>タケトヨ</t>
    </rPh>
    <rPh sb="2" eb="3">
      <t>マチ</t>
    </rPh>
    <phoneticPr fontId="6"/>
  </si>
  <si>
    <t>飛島村</t>
    <rPh sb="0" eb="3">
      <t>トビシマムラ</t>
    </rPh>
    <phoneticPr fontId="6"/>
  </si>
  <si>
    <t>名張市</t>
    <rPh sb="0" eb="3">
      <t>ナバリシ</t>
    </rPh>
    <phoneticPr fontId="6"/>
  </si>
  <si>
    <t>いなべ市</t>
    <rPh sb="3" eb="4">
      <t>シ</t>
    </rPh>
    <phoneticPr fontId="6"/>
  </si>
  <si>
    <t>伊賀市</t>
    <rPh sb="0" eb="3">
      <t>イガシ</t>
    </rPh>
    <phoneticPr fontId="6"/>
  </si>
  <si>
    <t>木曽岬町</t>
    <rPh sb="0" eb="2">
      <t>キソ</t>
    </rPh>
    <rPh sb="2" eb="3">
      <t>ミサキ</t>
    </rPh>
    <rPh sb="3" eb="4">
      <t>マチ</t>
    </rPh>
    <phoneticPr fontId="6"/>
  </si>
  <si>
    <t>東員町</t>
    <rPh sb="0" eb="2">
      <t>トウイン</t>
    </rPh>
    <rPh sb="2" eb="3">
      <t>マチ</t>
    </rPh>
    <phoneticPr fontId="6"/>
  </si>
  <si>
    <t>菰野町</t>
    <rPh sb="0" eb="2">
      <t>コモノ</t>
    </rPh>
    <rPh sb="2" eb="3">
      <t>マチ</t>
    </rPh>
    <phoneticPr fontId="6"/>
  </si>
  <si>
    <t>川越町</t>
    <rPh sb="0" eb="2">
      <t>カワゴエ</t>
    </rPh>
    <rPh sb="2" eb="3">
      <t>マチ</t>
    </rPh>
    <phoneticPr fontId="6"/>
  </si>
  <si>
    <t>湖南市</t>
    <rPh sb="0" eb="3">
      <t>コナンシ</t>
    </rPh>
    <phoneticPr fontId="6"/>
  </si>
  <si>
    <t>高島市</t>
    <rPh sb="0" eb="2">
      <t>タカシマ</t>
    </rPh>
    <rPh sb="2" eb="3">
      <t>シ</t>
    </rPh>
    <phoneticPr fontId="6"/>
  </si>
  <si>
    <t>東近江市</t>
    <rPh sb="0" eb="4">
      <t>ヒガシオウミシ</t>
    </rPh>
    <phoneticPr fontId="6"/>
  </si>
  <si>
    <t>米原市</t>
    <rPh sb="0" eb="3">
      <t>マイバラシ</t>
    </rPh>
    <phoneticPr fontId="6"/>
  </si>
  <si>
    <t>日野町</t>
    <rPh sb="0" eb="2">
      <t>ヒノ</t>
    </rPh>
    <rPh sb="2" eb="3">
      <t>マチ</t>
    </rPh>
    <phoneticPr fontId="6"/>
  </si>
  <si>
    <t>竜王町</t>
    <rPh sb="0" eb="2">
      <t>リュウオウ</t>
    </rPh>
    <rPh sb="2" eb="3">
      <t>マチ</t>
    </rPh>
    <phoneticPr fontId="6"/>
  </si>
  <si>
    <t>愛荘町</t>
    <rPh sb="0" eb="1">
      <t>アイ</t>
    </rPh>
    <rPh sb="1" eb="2">
      <t>ソウ</t>
    </rPh>
    <rPh sb="2" eb="3">
      <t>マチ</t>
    </rPh>
    <phoneticPr fontId="6"/>
  </si>
  <si>
    <t>多賀町</t>
    <rPh sb="0" eb="2">
      <t>タガ</t>
    </rPh>
    <rPh sb="2" eb="3">
      <t>マチ</t>
    </rPh>
    <phoneticPr fontId="6"/>
  </si>
  <si>
    <t>大山崎町</t>
    <rPh sb="0" eb="2">
      <t>オオヤマ</t>
    </rPh>
    <rPh sb="2" eb="3">
      <t>ザキ</t>
    </rPh>
    <rPh sb="3" eb="4">
      <t>マチ</t>
    </rPh>
    <phoneticPr fontId="6"/>
  </si>
  <si>
    <t>南山城村</t>
    <rPh sb="0" eb="1">
      <t>ミナミ</t>
    </rPh>
    <rPh sb="1" eb="3">
      <t>ヤマシロ</t>
    </rPh>
    <rPh sb="3" eb="4">
      <t>ムラ</t>
    </rPh>
    <phoneticPr fontId="6"/>
  </si>
  <si>
    <t>姫路市</t>
    <rPh sb="0" eb="3">
      <t>ヒメジシ</t>
    </rPh>
    <phoneticPr fontId="6"/>
  </si>
  <si>
    <t>加古川市</t>
    <rPh sb="0" eb="4">
      <t>カコガワシ</t>
    </rPh>
    <phoneticPr fontId="6"/>
  </si>
  <si>
    <t>三木市</t>
    <rPh sb="0" eb="3">
      <t>ミキシ</t>
    </rPh>
    <phoneticPr fontId="6"/>
  </si>
  <si>
    <t>小野市</t>
    <rPh sb="0" eb="3">
      <t>オノシ</t>
    </rPh>
    <phoneticPr fontId="6"/>
  </si>
  <si>
    <t>加西市</t>
    <rPh sb="0" eb="1">
      <t>カ</t>
    </rPh>
    <rPh sb="1" eb="2">
      <t>ニシ</t>
    </rPh>
    <rPh sb="2" eb="3">
      <t>シ</t>
    </rPh>
    <phoneticPr fontId="6"/>
  </si>
  <si>
    <t>加東市</t>
    <rPh sb="0" eb="3">
      <t>カトウシ</t>
    </rPh>
    <phoneticPr fontId="6"/>
  </si>
  <si>
    <t>稲美町</t>
    <rPh sb="0" eb="1">
      <t>イネ</t>
    </rPh>
    <rPh sb="1" eb="2">
      <t>ビ</t>
    </rPh>
    <rPh sb="2" eb="3">
      <t>マチ</t>
    </rPh>
    <phoneticPr fontId="6"/>
  </si>
  <si>
    <t>播磨町</t>
    <rPh sb="0" eb="2">
      <t>ハリマ</t>
    </rPh>
    <rPh sb="2" eb="3">
      <t>マチ</t>
    </rPh>
    <phoneticPr fontId="6"/>
  </si>
  <si>
    <t>桜井市</t>
    <rPh sb="0" eb="3">
      <t>サクライシ</t>
    </rPh>
    <phoneticPr fontId="6"/>
  </si>
  <si>
    <t>五條市</t>
    <rPh sb="0" eb="3">
      <t>ゴジョウシ</t>
    </rPh>
    <phoneticPr fontId="6"/>
  </si>
  <si>
    <t>宇陀市</t>
    <rPh sb="0" eb="3">
      <t>ウダシ</t>
    </rPh>
    <phoneticPr fontId="6"/>
  </si>
  <si>
    <t>三宅町</t>
    <rPh sb="0" eb="3">
      <t>ミヤケチョウ</t>
    </rPh>
    <phoneticPr fontId="6"/>
  </si>
  <si>
    <t>田原本町</t>
    <rPh sb="0" eb="2">
      <t>タワラ</t>
    </rPh>
    <rPh sb="2" eb="4">
      <t>ホンマチ</t>
    </rPh>
    <phoneticPr fontId="6"/>
  </si>
  <si>
    <t>高取町</t>
    <rPh sb="0" eb="2">
      <t>タカトリ</t>
    </rPh>
    <rPh sb="2" eb="3">
      <t>マチ</t>
    </rPh>
    <phoneticPr fontId="6"/>
  </si>
  <si>
    <t>吉野町</t>
    <rPh sb="0" eb="3">
      <t>ヨシノチョウ</t>
    </rPh>
    <phoneticPr fontId="6"/>
  </si>
  <si>
    <t>山添村</t>
    <rPh sb="0" eb="3">
      <t>ヤマゾエムラ</t>
    </rPh>
    <phoneticPr fontId="6"/>
  </si>
  <si>
    <t>曽爾村</t>
    <rPh sb="0" eb="2">
      <t>ソニ</t>
    </rPh>
    <rPh sb="2" eb="3">
      <t>ムラ</t>
    </rPh>
    <phoneticPr fontId="6"/>
  </si>
  <si>
    <t>明日香村</t>
    <rPh sb="0" eb="4">
      <t>アスカムラ</t>
    </rPh>
    <phoneticPr fontId="6"/>
  </si>
  <si>
    <t>岡山市</t>
    <rPh sb="0" eb="3">
      <t>オカヤマシ</t>
    </rPh>
    <phoneticPr fontId="6"/>
  </si>
  <si>
    <t>玉野市</t>
    <rPh sb="0" eb="3">
      <t>タマノシ</t>
    </rPh>
    <phoneticPr fontId="6"/>
  </si>
  <si>
    <t>備前市</t>
    <rPh sb="0" eb="3">
      <t>ビゼンシ</t>
    </rPh>
    <phoneticPr fontId="6"/>
  </si>
  <si>
    <t>呉市</t>
    <rPh sb="0" eb="2">
      <t>クレシ</t>
    </rPh>
    <phoneticPr fontId="6"/>
  </si>
  <si>
    <t>竹原市</t>
    <rPh sb="0" eb="3">
      <t>タケハラシ</t>
    </rPh>
    <phoneticPr fontId="6"/>
  </si>
  <si>
    <t>三原市</t>
    <rPh sb="0" eb="3">
      <t>ミハラシ</t>
    </rPh>
    <phoneticPr fontId="6"/>
  </si>
  <si>
    <t>東広島市</t>
    <rPh sb="0" eb="4">
      <t>ヒガシヒロシマシ</t>
    </rPh>
    <phoneticPr fontId="6"/>
  </si>
  <si>
    <t>廿日市市</t>
    <rPh sb="0" eb="4">
      <t>ハツカイチシ</t>
    </rPh>
    <phoneticPr fontId="6"/>
  </si>
  <si>
    <t>安芸高田市</t>
    <rPh sb="0" eb="2">
      <t>アキ</t>
    </rPh>
    <rPh sb="2" eb="5">
      <t>タカダシ</t>
    </rPh>
    <phoneticPr fontId="6"/>
  </si>
  <si>
    <t>熊野町</t>
    <rPh sb="0" eb="3">
      <t>クマノチョウ</t>
    </rPh>
    <phoneticPr fontId="6"/>
  </si>
  <si>
    <t>世羅町</t>
    <rPh sb="0" eb="3">
      <t>セラチョウ</t>
    </rPh>
    <phoneticPr fontId="6"/>
  </si>
  <si>
    <t>海田町</t>
    <rPh sb="0" eb="3">
      <t>カイタチョウ</t>
    </rPh>
    <phoneticPr fontId="6"/>
  </si>
  <si>
    <t>坂町</t>
    <rPh sb="0" eb="2">
      <t>サカチョウ</t>
    </rPh>
    <phoneticPr fontId="6"/>
  </si>
  <si>
    <t>岩国市</t>
    <rPh sb="0" eb="3">
      <t>イワクニシ</t>
    </rPh>
    <phoneticPr fontId="6"/>
  </si>
  <si>
    <t>周南市</t>
    <rPh sb="0" eb="3">
      <t>シュウナンシ</t>
    </rPh>
    <phoneticPr fontId="6"/>
  </si>
  <si>
    <t>坂出市</t>
    <rPh sb="0" eb="3">
      <t>サカイデシ</t>
    </rPh>
    <phoneticPr fontId="6"/>
  </si>
  <si>
    <t>さぬき市</t>
    <rPh sb="3" eb="4">
      <t>シ</t>
    </rPh>
    <phoneticPr fontId="6"/>
  </si>
  <si>
    <t>三木町</t>
    <rPh sb="0" eb="3">
      <t>ミキチョウ</t>
    </rPh>
    <phoneticPr fontId="6"/>
  </si>
  <si>
    <t>綾川町</t>
    <rPh sb="0" eb="2">
      <t>アヤカワ</t>
    </rPh>
    <rPh sb="2" eb="3">
      <t>チョウ</t>
    </rPh>
    <phoneticPr fontId="6"/>
  </si>
  <si>
    <t>北九州市</t>
    <rPh sb="0" eb="4">
      <t>キタキュウシュウシ</t>
    </rPh>
    <phoneticPr fontId="6"/>
  </si>
  <si>
    <t>飯塚市</t>
    <rPh sb="0" eb="3">
      <t>イイヅカシ</t>
    </rPh>
    <phoneticPr fontId="6"/>
  </si>
  <si>
    <t>筑紫野市</t>
    <rPh sb="0" eb="4">
      <t>チクシノシ</t>
    </rPh>
    <phoneticPr fontId="6"/>
  </si>
  <si>
    <t>古賀市</t>
    <rPh sb="0" eb="3">
      <t>コガシ</t>
    </rPh>
    <phoneticPr fontId="6"/>
  </si>
  <si>
    <t>宮若市</t>
    <rPh sb="0" eb="3">
      <t>ミヤワカシ</t>
    </rPh>
    <phoneticPr fontId="6"/>
  </si>
  <si>
    <t>宇美町</t>
    <rPh sb="0" eb="3">
      <t>ウミマチ</t>
    </rPh>
    <phoneticPr fontId="6"/>
  </si>
  <si>
    <t>篠栗町</t>
    <rPh sb="0" eb="1">
      <t>シノ</t>
    </rPh>
    <rPh sb="1" eb="2">
      <t>クリ</t>
    </rPh>
    <rPh sb="2" eb="3">
      <t>マチ</t>
    </rPh>
    <phoneticPr fontId="6"/>
  </si>
  <si>
    <t>須惠町</t>
    <rPh sb="0" eb="3">
      <t>スエマチ</t>
    </rPh>
    <phoneticPr fontId="6"/>
  </si>
  <si>
    <t>久山町</t>
    <rPh sb="0" eb="3">
      <t>ヒサヤママチ</t>
    </rPh>
    <phoneticPr fontId="6"/>
  </si>
  <si>
    <t>鳥栖市</t>
    <rPh sb="0" eb="3">
      <t>トスシ</t>
    </rPh>
    <phoneticPr fontId="6"/>
  </si>
  <si>
    <t>長崎市</t>
    <rPh sb="0" eb="3">
      <t>ナガサキシ</t>
    </rPh>
    <phoneticPr fontId="6"/>
  </si>
  <si>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6"/>
  </si>
  <si>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6"/>
  </si>
  <si>
    <t>×加算率</t>
  </si>
  <si>
    <t>　（１）処遇改善等加算Ⅰ</t>
    <rPh sb="4" eb="6">
      <t>ショグウ</t>
    </rPh>
    <rPh sb="6" eb="8">
      <t>カイゼン</t>
    </rPh>
    <rPh sb="8" eb="9">
      <t>トウ</t>
    </rPh>
    <rPh sb="9" eb="11">
      <t>カサン</t>
    </rPh>
    <phoneticPr fontId="6"/>
  </si>
  <si>
    <t>　処遇改善等加算Ⅰ</t>
    <phoneticPr fontId="6"/>
  </si>
  <si>
    <t>処遇改善等加算Ⅰ</t>
    <rPh sb="0" eb="7">
      <t>ショグウカイゼントウカサン</t>
    </rPh>
    <phoneticPr fontId="6"/>
  </si>
  <si>
    <t>基本額
＋処遇改善等加算Ⅰ</t>
    <rPh sb="0" eb="3">
      <t>キホンガク</t>
    </rPh>
    <phoneticPr fontId="6"/>
  </si>
  <si>
    <t>○配置計算</t>
    <rPh sb="1" eb="3">
      <t>ハイチ</t>
    </rPh>
    <rPh sb="3" eb="5">
      <t>ケイサン</t>
    </rPh>
    <phoneticPr fontId="6"/>
  </si>
  <si>
    <t>必要保育従事者数</t>
    <rPh sb="0" eb="2">
      <t>ヒツヨウ</t>
    </rPh>
    <rPh sb="2" eb="8">
      <t>ホイクジュウジシャスウ</t>
    </rPh>
    <phoneticPr fontId="6"/>
  </si>
  <si>
    <t>基本配置数</t>
    <rPh sb="0" eb="4">
      <t>キホンハイチ</t>
    </rPh>
    <rPh sb="4" eb="5">
      <t>スウ</t>
    </rPh>
    <phoneticPr fontId="6"/>
  </si>
  <si>
    <t>↓障害児保育加算フラグ</t>
    <rPh sb="1" eb="3">
      <t>ショウガイ</t>
    </rPh>
    <rPh sb="3" eb="4">
      <t>ジ</t>
    </rPh>
    <rPh sb="4" eb="6">
      <t>ホイク</t>
    </rPh>
    <rPh sb="6" eb="8">
      <t>カサン</t>
    </rPh>
    <phoneticPr fontId="6"/>
  </si>
  <si>
    <t>障害児保育加算ありの場合</t>
    <rPh sb="0" eb="2">
      <t>ショウガイ</t>
    </rPh>
    <rPh sb="2" eb="3">
      <t>ジ</t>
    </rPh>
    <rPh sb="3" eb="5">
      <t>ホイク</t>
    </rPh>
    <rPh sb="5" eb="7">
      <t>カサン</t>
    </rPh>
    <rPh sb="10" eb="12">
      <t>バアイ</t>
    </rPh>
    <phoneticPr fontId="6"/>
  </si>
  <si>
    <t>○処遇改善等加算Ⅱ</t>
    <rPh sb="1" eb="3">
      <t>ショグウ</t>
    </rPh>
    <rPh sb="3" eb="5">
      <t>カイゼン</t>
    </rPh>
    <rPh sb="5" eb="6">
      <t>トウ</t>
    </rPh>
    <rPh sb="6" eb="8">
      <t>カサン</t>
    </rPh>
    <phoneticPr fontId="6"/>
  </si>
  <si>
    <t>人数A</t>
    <rPh sb="0" eb="2">
      <t>ニンズウ</t>
    </rPh>
    <phoneticPr fontId="6"/>
  </si>
  <si>
    <t>人数B</t>
    <rPh sb="0" eb="2">
      <t>ニンズウ</t>
    </rPh>
    <phoneticPr fontId="6"/>
  </si>
  <si>
    <t>特定加算部分</t>
    <rPh sb="0" eb="2">
      <t>トクテイ</t>
    </rPh>
    <rPh sb="2" eb="4">
      <t>カサン</t>
    </rPh>
    <rPh sb="4" eb="6">
      <t>ブブン</t>
    </rPh>
    <phoneticPr fontId="6"/>
  </si>
  <si>
    <t>処遇改善等加算Ⅱ</t>
    <rPh sb="0" eb="2">
      <t>ショグウ</t>
    </rPh>
    <rPh sb="2" eb="4">
      <t>カイゼン</t>
    </rPh>
    <rPh sb="4" eb="5">
      <t>トウ</t>
    </rPh>
    <rPh sb="5" eb="7">
      <t>カサン</t>
    </rPh>
    <phoneticPr fontId="6"/>
  </si>
  <si>
    <t>月額</t>
    <rPh sb="0" eb="2">
      <t>ゲツガク</t>
    </rPh>
    <phoneticPr fontId="6"/>
  </si>
  <si>
    <t>処遇改善等加算Ⅱ</t>
    <rPh sb="0" eb="7">
      <t>ショグウカイゼントウカサン</t>
    </rPh>
    <phoneticPr fontId="6"/>
  </si>
  <si>
    <t>５　特定加算部分</t>
    <rPh sb="2" eb="4">
      <t>トクテイ</t>
    </rPh>
    <rPh sb="4" eb="6">
      <t>カサン</t>
    </rPh>
    <rPh sb="6" eb="8">
      <t>ブブン</t>
    </rPh>
    <phoneticPr fontId="6"/>
  </si>
  <si>
    <t>　（１）処遇改善等加算Ⅱ</t>
    <rPh sb="4" eb="6">
      <t>ショグウ</t>
    </rPh>
    <rPh sb="6" eb="8">
      <t>カイゼン</t>
    </rPh>
    <rPh sb="8" eb="9">
      <t>トウ</t>
    </rPh>
    <rPh sb="9" eb="11">
      <t>カサン</t>
    </rPh>
    <phoneticPr fontId="6"/>
  </si>
  <si>
    <t>　処遇改善等加算Ⅱを適用する場合は「あり」を選択</t>
    <rPh sb="1" eb="3">
      <t>ショグウ</t>
    </rPh>
    <rPh sb="3" eb="5">
      <t>カイゼン</t>
    </rPh>
    <rPh sb="5" eb="6">
      <t>トウ</t>
    </rPh>
    <rPh sb="6" eb="8">
      <t>カサン</t>
    </rPh>
    <rPh sb="10" eb="12">
      <t>テキヨウ</t>
    </rPh>
    <rPh sb="14" eb="16">
      <t>バアイ</t>
    </rPh>
    <rPh sb="22" eb="24">
      <t>センタク</t>
    </rPh>
    <phoneticPr fontId="6"/>
  </si>
  <si>
    <t>2017.7.18</t>
    <phoneticPr fontId="6"/>
  </si>
  <si>
    <t>2017.7.24</t>
    <phoneticPr fontId="6"/>
  </si>
  <si>
    <t>Ver.3.1.1 基本分単価、処遇改善等加算Ⅰ、処遇改善等加算Ⅱの計算式を修正</t>
    <rPh sb="10" eb="12">
      <t>キホン</t>
    </rPh>
    <rPh sb="12" eb="13">
      <t>ブン</t>
    </rPh>
    <rPh sb="13" eb="15">
      <t>タンカ</t>
    </rPh>
    <rPh sb="16" eb="18">
      <t>ショグウ</t>
    </rPh>
    <rPh sb="18" eb="20">
      <t>カイゼン</t>
    </rPh>
    <rPh sb="20" eb="21">
      <t>トウ</t>
    </rPh>
    <rPh sb="21" eb="23">
      <t>カサン</t>
    </rPh>
    <rPh sb="25" eb="40">
      <t>ショグウカイゼントウカサン２ノケイサンシキヲシュウセイ</t>
    </rPh>
    <phoneticPr fontId="6"/>
  </si>
  <si>
    <t>Ver.3.1.2 処遇改善等加算Ⅰのキャリアパス要件を修正</t>
    <rPh sb="10" eb="12">
      <t>ショグウ</t>
    </rPh>
    <rPh sb="12" eb="14">
      <t>カイゼン</t>
    </rPh>
    <rPh sb="14" eb="15">
      <t>トウ</t>
    </rPh>
    <rPh sb="15" eb="17">
      <t>カサン</t>
    </rPh>
    <rPh sb="25" eb="27">
      <t>ヨウケン</t>
    </rPh>
    <rPh sb="28" eb="30">
      <t>シュウセイ</t>
    </rPh>
    <phoneticPr fontId="16"/>
  </si>
  <si>
    <t>2017.8.3</t>
    <phoneticPr fontId="6"/>
  </si>
  <si>
    <t>Ver.3.1.3 29年度版留意事項通知が発出されたことに伴う注書き修正</t>
    <rPh sb="12" eb="14">
      <t>ネンド</t>
    </rPh>
    <rPh sb="14" eb="15">
      <t>バン</t>
    </rPh>
    <rPh sb="15" eb="17">
      <t>リュウイ</t>
    </rPh>
    <rPh sb="17" eb="19">
      <t>ジコウ</t>
    </rPh>
    <rPh sb="19" eb="21">
      <t>ツウチ</t>
    </rPh>
    <rPh sb="22" eb="24">
      <t>ハッシュツ</t>
    </rPh>
    <rPh sb="30" eb="31">
      <t>トモナ</t>
    </rPh>
    <rPh sb="32" eb="33">
      <t>チュウ</t>
    </rPh>
    <rPh sb="33" eb="34">
      <t>ガ</t>
    </rPh>
    <rPh sb="35" eb="37">
      <t>シュウセイ</t>
    </rPh>
    <phoneticPr fontId="6"/>
  </si>
  <si>
    <t>袖ケ浦市</t>
    <phoneticPr fontId="6"/>
  </si>
  <si>
    <t>龍ケ崎市</t>
    <phoneticPr fontId="6"/>
  </si>
  <si>
    <t>十和田市</t>
    <rPh sb="0" eb="4">
      <t>トワダシ</t>
    </rPh>
    <phoneticPr fontId="6"/>
  </si>
  <si>
    <t>北斗市</t>
    <rPh sb="0" eb="2">
      <t>ホクト</t>
    </rPh>
    <rPh sb="2" eb="3">
      <t>シ</t>
    </rPh>
    <phoneticPr fontId="6"/>
  </si>
  <si>
    <t>鎌ケ谷市</t>
    <phoneticPr fontId="6"/>
  </si>
  <si>
    <t>金ケ崎町</t>
    <phoneticPr fontId="6"/>
  </si>
  <si>
    <t>亀岡市</t>
    <rPh sb="0" eb="2">
      <t>カメオカ</t>
    </rPh>
    <rPh sb="2" eb="3">
      <t>シ</t>
    </rPh>
    <phoneticPr fontId="6"/>
  </si>
  <si>
    <t>四條畷市</t>
    <phoneticPr fontId="6"/>
  </si>
  <si>
    <t>塩竈市</t>
    <phoneticPr fontId="6"/>
  </si>
  <si>
    <t>大多喜町</t>
    <phoneticPr fontId="6"/>
  </si>
  <si>
    <t>井手町</t>
    <rPh sb="0" eb="2">
      <t>イデ</t>
    </rPh>
    <phoneticPr fontId="6"/>
  </si>
  <si>
    <t>徳島市</t>
    <rPh sb="0" eb="3">
      <t>トクシマシ</t>
    </rPh>
    <phoneticPr fontId="6"/>
  </si>
  <si>
    <t>鳴門市</t>
    <rPh sb="0" eb="3">
      <t>ナルトシ</t>
    </rPh>
    <phoneticPr fontId="6"/>
  </si>
  <si>
    <t>小松島市</t>
    <rPh sb="0" eb="4">
      <t>コマツシマシ</t>
    </rPh>
    <phoneticPr fontId="6"/>
  </si>
  <si>
    <t>阿南市</t>
    <rPh sb="0" eb="3">
      <t>アナンシ</t>
    </rPh>
    <phoneticPr fontId="6"/>
  </si>
  <si>
    <t>美馬市</t>
    <rPh sb="0" eb="3">
      <t>ミマシ</t>
    </rPh>
    <phoneticPr fontId="6"/>
  </si>
  <si>
    <t>勝浦町</t>
    <rPh sb="0" eb="2">
      <t>カツウラ</t>
    </rPh>
    <rPh sb="2" eb="3">
      <t>マチ</t>
    </rPh>
    <phoneticPr fontId="6"/>
  </si>
  <si>
    <t>松茂町</t>
    <rPh sb="0" eb="2">
      <t>マツシゲ</t>
    </rPh>
    <rPh sb="2" eb="3">
      <t>チョウ</t>
    </rPh>
    <phoneticPr fontId="6"/>
  </si>
  <si>
    <t>北島町</t>
    <rPh sb="0" eb="2">
      <t>キタジマ</t>
    </rPh>
    <rPh sb="2" eb="3">
      <t>マチ</t>
    </rPh>
    <phoneticPr fontId="6"/>
  </si>
  <si>
    <t>藍住町</t>
    <rPh sb="0" eb="2">
      <t>アイズミ</t>
    </rPh>
    <rPh sb="2" eb="3">
      <t>マチ</t>
    </rPh>
    <phoneticPr fontId="6"/>
  </si>
  <si>
    <t>一部の市町村で自動計算が正しく表示されない事象を修正</t>
    <phoneticPr fontId="6"/>
  </si>
  <si>
    <t>処遇改善等加算Ⅱの人数A、人数Bの計算式を修正</t>
  </si>
  <si>
    <t>加算対象人数の基礎となる職員数</t>
    <rPh sb="0" eb="2">
      <t>カサン</t>
    </rPh>
    <rPh sb="2" eb="4">
      <t>タイショウ</t>
    </rPh>
    <rPh sb="4" eb="6">
      <t>ニンズウ</t>
    </rPh>
    <rPh sb="7" eb="9">
      <t>キソ</t>
    </rPh>
    <rPh sb="12" eb="15">
      <t>ショクインスウ</t>
    </rPh>
    <phoneticPr fontId="6"/>
  </si>
  <si>
    <t>2017.11.10</t>
    <phoneticPr fontId="6"/>
  </si>
  <si>
    <t>の留意事項について」（平成28年8月23日付内閣府子ども・子育て本部統括官、文部科学省初等</t>
    <rPh sb="21" eb="22">
      <t>ヅ</t>
    </rPh>
    <phoneticPr fontId="6"/>
  </si>
  <si>
    <t>須恵町</t>
    <rPh sb="1" eb="2">
      <t>メグミ</t>
    </rPh>
    <phoneticPr fontId="6"/>
  </si>
  <si>
    <t>(⑥～⑱)</t>
  </si>
  <si>
    <t>＋</t>
  </si>
  <si>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6"/>
  </si>
  <si>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6"/>
  </si>
  <si>
    <t>栄養管理加算</t>
    <rPh sb="0" eb="2">
      <t>エイヨウ</t>
    </rPh>
    <rPh sb="2" eb="4">
      <t>カンリ</t>
    </rPh>
    <rPh sb="4" eb="6">
      <t>カサン</t>
    </rPh>
    <phoneticPr fontId="6"/>
  </si>
  <si>
    <t>'保育単価表（20人以上）'!F</t>
    <phoneticPr fontId="6"/>
  </si>
  <si>
    <t>'保育単価表（20人以上）'!F</t>
    <phoneticPr fontId="6"/>
  </si>
  <si>
    <t>丹波篠山市</t>
    <rPh sb="0" eb="2">
      <t>タンバ</t>
    </rPh>
    <phoneticPr fontId="6"/>
  </si>
  <si>
    <t>栄養管理加算</t>
    <rPh sb="0" eb="2">
      <t>エイヨウ</t>
    </rPh>
    <rPh sb="2" eb="4">
      <t>カンリ</t>
    </rPh>
    <rPh sb="4" eb="6">
      <t>カサン</t>
    </rPh>
    <phoneticPr fontId="6"/>
  </si>
  <si>
    <t>Ver.3.3.0 をリリース（平成３１年度４月～９月用）</t>
    <rPh sb="16" eb="18">
      <t>ヘイセイ</t>
    </rPh>
    <rPh sb="20" eb="22">
      <t>ネンド</t>
    </rPh>
    <rPh sb="23" eb="24">
      <t>ガツ</t>
    </rPh>
    <rPh sb="26" eb="27">
      <t>ガツ</t>
    </rPh>
    <rPh sb="27" eb="28">
      <t>ヨウ</t>
    </rPh>
    <phoneticPr fontId="6"/>
  </si>
  <si>
    <t>Ver.3.4.0 をリリース（令和元年度１０月～）</t>
    <rPh sb="16" eb="18">
      <t>レイワ</t>
    </rPh>
    <rPh sb="18" eb="20">
      <t>ガンネン</t>
    </rPh>
    <rPh sb="20" eb="21">
      <t>ド</t>
    </rPh>
    <rPh sb="23" eb="24">
      <t>ガツ</t>
    </rPh>
    <phoneticPr fontId="6"/>
  </si>
  <si>
    <t>（※１）</t>
    <phoneticPr fontId="6"/>
  </si>
  <si>
    <t>　（３）従業員枠・地域枠ごとの1ヶ月当たりの利用子ども数を、年齢別・保育必要量区分別に入力</t>
    <rPh sb="15" eb="18">
      <t>イッカゲツ</t>
    </rPh>
    <rPh sb="18" eb="19">
      <t>ア</t>
    </rPh>
    <rPh sb="42" eb="43">
      <t>クベツ</t>
    </rPh>
    <rPh sb="43" eb="45">
      <t>ニュウリョク</t>
    </rPh>
    <phoneticPr fontId="6"/>
  </si>
  <si>
    <t>利用子ども数</t>
    <phoneticPr fontId="6"/>
  </si>
  <si>
    <t>利用子ども数</t>
    <phoneticPr fontId="6"/>
  </si>
  <si>
    <t>　休日保育を実施する事業所は「あり」を選択し、１日当たりの休日保育の利用子ども数を入力</t>
    <rPh sb="1" eb="3">
      <t>キュウジツ</t>
    </rPh>
    <rPh sb="3" eb="5">
      <t>ホイク</t>
    </rPh>
    <rPh sb="6" eb="8">
      <t>ジッシ</t>
    </rPh>
    <rPh sb="10" eb="13">
      <t>ジギョウショ</t>
    </rPh>
    <rPh sb="19" eb="21">
      <t>センタク</t>
    </rPh>
    <rPh sb="24" eb="25">
      <t>ニチ</t>
    </rPh>
    <rPh sb="25" eb="26">
      <t>ア</t>
    </rPh>
    <rPh sb="29" eb="31">
      <t>キュウジツ</t>
    </rPh>
    <rPh sb="31" eb="33">
      <t>ホイク</t>
    </rPh>
    <rPh sb="39" eb="40">
      <t>スウ</t>
    </rPh>
    <rPh sb="41" eb="43">
      <t>ニュウリョク</t>
    </rPh>
    <phoneticPr fontId="6"/>
  </si>
  <si>
    <t>　連続する過去５年度間常に利用定員を超過しており、かつ、各年度の年間平均在所率が</t>
    <rPh sb="1" eb="3">
      <t>レンゾク</t>
    </rPh>
    <rPh sb="5" eb="7">
      <t>カコ</t>
    </rPh>
    <rPh sb="8" eb="10">
      <t>ネンド</t>
    </rPh>
    <rPh sb="10" eb="11">
      <t>カン</t>
    </rPh>
    <rPh sb="11" eb="12">
      <t>ツネ</t>
    </rPh>
    <rPh sb="13" eb="15">
      <t>リヨウ</t>
    </rPh>
    <rPh sb="15" eb="17">
      <t>テイイン</t>
    </rPh>
    <rPh sb="18" eb="20">
      <t>チョウカ</t>
    </rPh>
    <rPh sb="28" eb="31">
      <t>カクネンド</t>
    </rPh>
    <rPh sb="32" eb="34">
      <t>ネンカン</t>
    </rPh>
    <rPh sb="34" eb="36">
      <t>ヘイキン</t>
    </rPh>
    <rPh sb="36" eb="38">
      <t>ザイショ</t>
    </rPh>
    <rPh sb="38" eb="39">
      <t>リツ</t>
    </rPh>
    <phoneticPr fontId="6"/>
  </si>
  <si>
    <t>A×72</t>
    <phoneticPr fontId="6"/>
  </si>
  <si>
    <t>那珂川市</t>
    <rPh sb="3" eb="4">
      <t>シ</t>
    </rPh>
    <phoneticPr fontId="6"/>
  </si>
  <si>
    <t>2019.10.9</t>
    <phoneticPr fontId="6"/>
  </si>
  <si>
    <t>秩父別町</t>
    <phoneticPr fontId="6"/>
  </si>
  <si>
    <t>雨竜町</t>
    <phoneticPr fontId="6"/>
  </si>
  <si>
    <t>北竜町</t>
    <phoneticPr fontId="6"/>
  </si>
  <si>
    <t>沼田町</t>
    <phoneticPr fontId="6"/>
  </si>
  <si>
    <t>幌加内町</t>
    <phoneticPr fontId="6"/>
  </si>
  <si>
    <t>美幌町</t>
    <phoneticPr fontId="6"/>
  </si>
  <si>
    <t>津別町</t>
    <phoneticPr fontId="6"/>
  </si>
  <si>
    <t>大空町</t>
    <phoneticPr fontId="6"/>
  </si>
  <si>
    <t>訓子府町</t>
    <phoneticPr fontId="6"/>
  </si>
  <si>
    <t>置戸町</t>
    <phoneticPr fontId="6"/>
  </si>
  <si>
    <t>佐呂間町</t>
    <phoneticPr fontId="6"/>
  </si>
  <si>
    <r>
      <t>15/100</t>
    </r>
    <r>
      <rPr>
        <sz val="11"/>
        <color indexed="8"/>
        <rFont val="ＭＳ Ｐゴシック"/>
        <family val="3"/>
        <charset val="128"/>
      </rPr>
      <t>地域</t>
    </r>
    <phoneticPr fontId="6"/>
  </si>
  <si>
    <t>音更町</t>
    <phoneticPr fontId="6"/>
  </si>
  <si>
    <t>鰺ヶ沢町</t>
    <phoneticPr fontId="6"/>
  </si>
  <si>
    <r>
      <t>10/100</t>
    </r>
    <r>
      <rPr>
        <sz val="11"/>
        <color indexed="8"/>
        <rFont val="ＭＳ Ｐゴシック"/>
        <family val="3"/>
        <charset val="128"/>
      </rPr>
      <t>地域</t>
    </r>
    <phoneticPr fontId="6"/>
  </si>
  <si>
    <t>由仁町</t>
    <phoneticPr fontId="6"/>
  </si>
  <si>
    <t>長沼町</t>
    <phoneticPr fontId="6"/>
  </si>
  <si>
    <t>利尻富士町</t>
    <phoneticPr fontId="6"/>
  </si>
  <si>
    <t>壮瞥町</t>
    <phoneticPr fontId="6"/>
  </si>
  <si>
    <t>岩手町</t>
    <phoneticPr fontId="6"/>
  </si>
  <si>
    <t>西和賀町</t>
    <phoneticPr fontId="6"/>
  </si>
  <si>
    <t>金ケ崎町</t>
    <phoneticPr fontId="6"/>
  </si>
  <si>
    <t>住田町</t>
    <phoneticPr fontId="6"/>
  </si>
  <si>
    <t>10/100地域</t>
    <rPh sb="6" eb="8">
      <t>チイキ</t>
    </rPh>
    <phoneticPr fontId="6"/>
  </si>
  <si>
    <t>上小阿仁村</t>
    <phoneticPr fontId="6"/>
  </si>
  <si>
    <t>山辺町</t>
    <phoneticPr fontId="6"/>
  </si>
  <si>
    <t>中山町</t>
    <phoneticPr fontId="6"/>
  </si>
  <si>
    <t>大石田町</t>
    <phoneticPr fontId="6"/>
  </si>
  <si>
    <t>金山町</t>
    <phoneticPr fontId="6"/>
  </si>
  <si>
    <t>高畠町</t>
    <phoneticPr fontId="6"/>
  </si>
  <si>
    <t>川西町</t>
    <phoneticPr fontId="6"/>
  </si>
  <si>
    <t>小国町</t>
    <phoneticPr fontId="6"/>
  </si>
  <si>
    <t>白鷹町</t>
    <phoneticPr fontId="6"/>
  </si>
  <si>
    <t>飯豊町</t>
    <phoneticPr fontId="6"/>
  </si>
  <si>
    <t>大玉村</t>
    <phoneticPr fontId="6"/>
  </si>
  <si>
    <t>下郷町</t>
    <phoneticPr fontId="6"/>
  </si>
  <si>
    <t>檜枝岐村</t>
    <phoneticPr fontId="6"/>
  </si>
  <si>
    <t>只見町</t>
    <phoneticPr fontId="6"/>
  </si>
  <si>
    <t>南会津町</t>
    <phoneticPr fontId="6"/>
  </si>
  <si>
    <t>飯舘村</t>
    <phoneticPr fontId="6"/>
  </si>
  <si>
    <t>阿賀町</t>
    <phoneticPr fontId="6"/>
  </si>
  <si>
    <t>湯沢町</t>
    <phoneticPr fontId="6"/>
  </si>
  <si>
    <t>津南町</t>
    <phoneticPr fontId="6"/>
  </si>
  <si>
    <t>池田町</t>
    <phoneticPr fontId="6"/>
  </si>
  <si>
    <t>小菅村</t>
    <phoneticPr fontId="6"/>
  </si>
  <si>
    <t>丹波山村</t>
    <phoneticPr fontId="6"/>
  </si>
  <si>
    <t>軽井沢町</t>
    <phoneticPr fontId="6"/>
  </si>
  <si>
    <t>御代田町</t>
    <phoneticPr fontId="6"/>
  </si>
  <si>
    <t>立科町</t>
    <phoneticPr fontId="6"/>
  </si>
  <si>
    <t>青木村</t>
    <phoneticPr fontId="6"/>
  </si>
  <si>
    <t>長和町</t>
    <phoneticPr fontId="6"/>
  </si>
  <si>
    <t>下諏訪町</t>
    <phoneticPr fontId="6"/>
  </si>
  <si>
    <t>富士見町</t>
    <phoneticPr fontId="6"/>
  </si>
  <si>
    <t>原村</t>
    <phoneticPr fontId="6"/>
  </si>
  <si>
    <t>池田町</t>
    <phoneticPr fontId="6"/>
  </si>
  <si>
    <t>松川村</t>
    <phoneticPr fontId="6"/>
  </si>
  <si>
    <t>白馬村</t>
    <phoneticPr fontId="6"/>
  </si>
  <si>
    <t>小谷村</t>
    <phoneticPr fontId="6"/>
  </si>
  <si>
    <t>坂城町</t>
    <phoneticPr fontId="6"/>
  </si>
  <si>
    <t>小布施町</t>
    <phoneticPr fontId="6"/>
  </si>
  <si>
    <t>高山村</t>
    <phoneticPr fontId="6"/>
  </si>
  <si>
    <t>山ノ内町</t>
    <phoneticPr fontId="6"/>
  </si>
  <si>
    <t>木島平村</t>
    <phoneticPr fontId="6"/>
  </si>
  <si>
    <t>野沢温泉村</t>
    <phoneticPr fontId="6"/>
  </si>
  <si>
    <t>信濃町</t>
    <phoneticPr fontId="6"/>
  </si>
  <si>
    <t>小川村</t>
    <phoneticPr fontId="6"/>
  </si>
  <si>
    <t>飯綱町</t>
    <phoneticPr fontId="6"/>
  </si>
  <si>
    <t>栄村</t>
    <phoneticPr fontId="6"/>
  </si>
  <si>
    <t>新庄村</t>
    <phoneticPr fontId="6"/>
  </si>
  <si>
    <t>6/100地域</t>
    <rPh sb="5" eb="7">
      <t>チイキ</t>
    </rPh>
    <phoneticPr fontId="6"/>
  </si>
  <si>
    <t>(⑥(⑦)
　　＋⑧＋⑫)</t>
  </si>
  <si>
    <t>⑲</t>
  </si>
  <si>
    <t>⑱</t>
  </si>
  <si>
    <t>⑰</t>
  </si>
  <si>
    <t>⑯</t>
  </si>
  <si>
    <t>⑮</t>
  </si>
  <si>
    <t>⑭</t>
  </si>
  <si>
    <t>⑬</t>
  </si>
  <si>
    <t>⑫</t>
  </si>
  <si>
    <t>⑩</t>
  </si>
  <si>
    <t>÷各月初日の利用子ども数</t>
  </si>
  <si>
    <t>閉所する日数</t>
    <rPh sb="0" eb="2">
      <t>ヘイショ</t>
    </rPh>
    <rPh sb="4" eb="6">
      <t>ニッスウ</t>
    </rPh>
    <phoneticPr fontId="6"/>
  </si>
  <si>
    <t>土曜日閉所</t>
    <rPh sb="0" eb="3">
      <t>ドヨウビ</t>
    </rPh>
    <rPh sb="3" eb="5">
      <t>ヘイショ</t>
    </rPh>
    <phoneticPr fontId="6"/>
  </si>
  <si>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6"/>
  </si>
  <si>
    <t>3日以上</t>
    <rPh sb="1" eb="2">
      <t>ニチ</t>
    </rPh>
    <rPh sb="2" eb="4">
      <t>イジョウ</t>
    </rPh>
    <phoneticPr fontId="6"/>
  </si>
  <si>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6"/>
  </si>
  <si>
    <t>全て</t>
    <rPh sb="0" eb="1">
      <t>スベ</t>
    </rPh>
    <phoneticPr fontId="6"/>
  </si>
  <si>
    <t>Ｃ：Ａ又はＢを除き、栄養士と嘱託契約にある場合</t>
    <rPh sb="3" eb="4">
      <t>マタ</t>
    </rPh>
    <rPh sb="7" eb="8">
      <t>ノゾ</t>
    </rPh>
    <rPh sb="10" eb="13">
      <t>エイヨウシ</t>
    </rPh>
    <rPh sb="14" eb="16">
      <t>ショクタク</t>
    </rPh>
    <rPh sb="16" eb="18">
      <t>ケイヤク</t>
    </rPh>
    <rPh sb="21" eb="23">
      <t>バアイ</t>
    </rPh>
    <phoneticPr fontId="6"/>
  </si>
  <si>
    <t>　（３）管理者を設置していない場合</t>
    <rPh sb="4" eb="7">
      <t>カンリシャ</t>
    </rPh>
    <rPh sb="8" eb="10">
      <t>セッチ</t>
    </rPh>
    <rPh sb="15" eb="17">
      <t>バアイ</t>
    </rPh>
    <phoneticPr fontId="6"/>
  </si>
  <si>
    <t>（輪番制など共同保育により年間を通じて保育を提供する体制を確保している場合も含む。）</t>
    <rPh sb="1" eb="4">
      <t>リンバンセイ</t>
    </rPh>
    <rPh sb="6" eb="8">
      <t>キョウドウ</t>
    </rPh>
    <rPh sb="8" eb="10">
      <t>ホイク</t>
    </rPh>
    <rPh sb="13" eb="15">
      <t>ネンカン</t>
    </rPh>
    <rPh sb="16" eb="17">
      <t>ツウ</t>
    </rPh>
    <rPh sb="19" eb="21">
      <t>ホイク</t>
    </rPh>
    <rPh sb="22" eb="24">
      <t>テイキョウ</t>
    </rPh>
    <rPh sb="26" eb="28">
      <t>タイセイ</t>
    </rPh>
    <rPh sb="29" eb="31">
      <t>カクホ</t>
    </rPh>
    <rPh sb="35" eb="37">
      <t>バアイ</t>
    </rPh>
    <rPh sb="38" eb="39">
      <t>フク</t>
    </rPh>
    <phoneticPr fontId="6"/>
  </si>
  <si>
    <t>利用子ども数/日</t>
    <rPh sb="7" eb="8">
      <t>ニチ</t>
    </rPh>
    <phoneticPr fontId="6"/>
  </si>
  <si>
    <t>月額</t>
    <rPh sb="0" eb="2">
      <t>ゲツガク</t>
    </rPh>
    <phoneticPr fontId="6"/>
  </si>
  <si>
    <t>管理者を設置していない場合</t>
    <phoneticPr fontId="6"/>
  </si>
  <si>
    <t>基本額</t>
    <rPh sb="0" eb="2">
      <t>キホン</t>
    </rPh>
    <rPh sb="2" eb="3">
      <t>ガク</t>
    </rPh>
    <phoneticPr fontId="6"/>
  </si>
  <si>
    <t>　（４）減価償却費加算</t>
    <rPh sb="4" eb="6">
      <t>ゲンカ</t>
    </rPh>
    <rPh sb="6" eb="9">
      <t>ショウキャクヒ</t>
    </rPh>
    <rPh sb="9" eb="11">
      <t>カサン</t>
    </rPh>
    <phoneticPr fontId="6"/>
  </si>
  <si>
    <t>　（５）賃借料加算</t>
    <rPh sb="4" eb="7">
      <t>チンシャクリョウ</t>
    </rPh>
    <rPh sb="7" eb="9">
      <t>カサン</t>
    </rPh>
    <phoneticPr fontId="6"/>
  </si>
  <si>
    <t>　管理者が設置されていない場合、又は管理者が以下のいずれかに当てはまる場合は「あり」を選択
　・児童福祉事業等に２年以上従事した者又はこれと同等以上の能力を有すると認められない場合
　・常時実際にその施設の運営管理の業務に専従していない場合
　・給付費からの給与支出がない場合</t>
    <rPh sb="1" eb="4">
      <t>カンリシャ</t>
    </rPh>
    <rPh sb="5" eb="7">
      <t>セッチ</t>
    </rPh>
    <rPh sb="13" eb="15">
      <t>バアイ</t>
    </rPh>
    <rPh sb="16" eb="17">
      <t>マタ</t>
    </rPh>
    <rPh sb="18" eb="21">
      <t>カンリシャ</t>
    </rPh>
    <rPh sb="22" eb="24">
      <t>イカ</t>
    </rPh>
    <rPh sb="30" eb="31">
      <t>ア</t>
    </rPh>
    <rPh sb="35" eb="37">
      <t>バアイ</t>
    </rPh>
    <rPh sb="43" eb="45">
      <t>センタク</t>
    </rPh>
    <rPh sb="48" eb="50">
      <t>ジドウ</t>
    </rPh>
    <rPh sb="50" eb="52">
      <t>フクシ</t>
    </rPh>
    <rPh sb="52" eb="54">
      <t>ジギョウ</t>
    </rPh>
    <rPh sb="54" eb="55">
      <t>トウ</t>
    </rPh>
    <rPh sb="57" eb="60">
      <t>ネンイジョウ</t>
    </rPh>
    <rPh sb="60" eb="62">
      <t>ジュウジ</t>
    </rPh>
    <rPh sb="64" eb="65">
      <t>モノ</t>
    </rPh>
    <rPh sb="65" eb="66">
      <t>マタ</t>
    </rPh>
    <rPh sb="70" eb="72">
      <t>ドウトウ</t>
    </rPh>
    <rPh sb="72" eb="74">
      <t>イジョウ</t>
    </rPh>
    <rPh sb="75" eb="77">
      <t>ノウリョク</t>
    </rPh>
    <rPh sb="78" eb="79">
      <t>ユウ</t>
    </rPh>
    <rPh sb="82" eb="83">
      <t>ミト</t>
    </rPh>
    <rPh sb="88" eb="90">
      <t>バアイ</t>
    </rPh>
    <rPh sb="93" eb="95">
      <t>ジョウジ</t>
    </rPh>
    <rPh sb="95" eb="97">
      <t>ジッサイ</t>
    </rPh>
    <rPh sb="100" eb="102">
      <t>シセツ</t>
    </rPh>
    <rPh sb="103" eb="105">
      <t>ウンエイ</t>
    </rPh>
    <rPh sb="105" eb="107">
      <t>カンリ</t>
    </rPh>
    <rPh sb="108" eb="110">
      <t>ギョウム</t>
    </rPh>
    <rPh sb="111" eb="113">
      <t>センジュウ</t>
    </rPh>
    <rPh sb="118" eb="120">
      <t>バアイ</t>
    </rPh>
    <rPh sb="123" eb="125">
      <t>キュウフ</t>
    </rPh>
    <rPh sb="125" eb="126">
      <t>ヒ</t>
    </rPh>
    <rPh sb="129" eb="131">
      <t>キュウヨ</t>
    </rPh>
    <rPh sb="131" eb="133">
      <t>シシュツ</t>
    </rPh>
    <rPh sb="136" eb="138">
      <t>バアイ</t>
    </rPh>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</si>
  <si>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</si>
  <si>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</si>
  <si>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</si>
  <si>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rgb="FFFF0000"/>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</si>
  <si>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</si>
  <si>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</si>
  <si>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</si>
  <si>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</si>
  <si>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</si>
  <si>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</si>
  <si>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</si>
  <si>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龍ケ崎市</t>
    <phoneticPr fontId="6"/>
  </si>
  <si>
    <t>鎌ケ谷市</t>
    <phoneticPr fontId="6"/>
  </si>
  <si>
    <t>四條畷市</t>
    <phoneticPr fontId="6"/>
  </si>
  <si>
    <t>豊能町</t>
    <phoneticPr fontId="6"/>
  </si>
  <si>
    <r>
      <rPr>
        <sz val="11"/>
        <color rgb="FFFF0000"/>
        <rFont val="ＭＳ Ｐゴシック"/>
        <family val="3"/>
        <charset val="128"/>
        <scheme val="minor"/>
      </rPr>
      <t>丹波</t>
    </r>
    <r>
      <rPr>
        <sz val="11"/>
        <rFont val="明朝"/>
        <family val="3"/>
        <charset val="128"/>
      </rPr>
      <t>篠山市</t>
    </r>
    <rPh sb="0" eb="2">
      <t>タンバ</t>
    </rPh>
    <rPh sb="2" eb="5">
      <t>ササヤマシ</t>
    </rPh>
    <phoneticPr fontId="6"/>
  </si>
  <si>
    <r>
      <t>那珂川</t>
    </r>
    <r>
      <rPr>
        <sz val="11"/>
        <color rgb="FFFF0000"/>
        <rFont val="ＭＳ Ｐゴシック"/>
        <family val="3"/>
        <charset val="128"/>
        <scheme val="minor"/>
      </rPr>
      <t>市</t>
    </r>
    <rPh sb="0" eb="3">
      <t>ナカガワ</t>
    </rPh>
    <rPh sb="3" eb="4">
      <t>シ</t>
    </rPh>
    <phoneticPr fontId="6"/>
  </si>
  <si>
    <t>塩竈市</t>
    <phoneticPr fontId="6"/>
  </si>
  <si>
    <t>大多喜町</t>
    <phoneticPr fontId="6"/>
  </si>
  <si>
    <t>阿久比町</t>
    <phoneticPr fontId="6"/>
  </si>
  <si>
    <t>÷</t>
    <phoneticPr fontId="6"/>
  </si>
  <si>
    <t>(⑥(⑦)＋⑧
　＋⑩＋⑫)</t>
  </si>
  <si>
    <t>⑳</t>
    <phoneticPr fontId="6"/>
  </si>
  <si>
    <t>・処遇改善等加算Ⅱ－①</t>
    <phoneticPr fontId="6"/>
  </si>
  <si>
    <t xml:space="preserve">× 人数Ａ </t>
    <phoneticPr fontId="6"/>
  </si>
  <si>
    <t>・処遇改善等加算Ⅱ－②</t>
    <phoneticPr fontId="6"/>
  </si>
  <si>
    <t>× 人数Ｂ</t>
    <phoneticPr fontId="6"/>
  </si>
  <si>
    <t>㉒</t>
    <phoneticPr fontId="7"/>
  </si>
  <si>
    <t>㉓</t>
    <phoneticPr fontId="7"/>
  </si>
  <si>
    <t>㉔</t>
    <phoneticPr fontId="7"/>
  </si>
  <si>
    <t>　</t>
    <phoneticPr fontId="7"/>
  </si>
  <si>
    <t>Ａ</t>
    <phoneticPr fontId="7"/>
  </si>
  <si>
    <t>基本額</t>
    <phoneticPr fontId="7"/>
  </si>
  <si>
    <t>処遇改善等加算Ⅰ</t>
    <phoneticPr fontId="7"/>
  </si>
  <si>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6"/>
  </si>
  <si>
    <t>（</t>
    <phoneticPr fontId="7"/>
  </si>
  <si>
    <t>＋</t>
    <phoneticPr fontId="7"/>
  </si>
  <si>
    <t>）</t>
    <phoneticPr fontId="7"/>
  </si>
  <si>
    <t>÷各月初日の利用子ども数</t>
    <phoneticPr fontId="7"/>
  </si>
  <si>
    <t>Ｂ</t>
    <phoneticPr fontId="6"/>
  </si>
  <si>
    <t>Ｃ</t>
    <phoneticPr fontId="7"/>
  </si>
  <si>
    <t>（ 注 ）年度の初日の前日における満年齢に応じて月額を調整</t>
    <phoneticPr fontId="6"/>
  </si>
  <si>
    <t>　（２）休日保育加算</t>
    <rPh sb="4" eb="6">
      <t>キュウジツ</t>
    </rPh>
    <rPh sb="6" eb="8">
      <t>ホイク</t>
    </rPh>
    <rPh sb="8" eb="10">
      <t>カサン</t>
    </rPh>
    <phoneticPr fontId="6"/>
  </si>
  <si>
    <t>　（３）夜間保育加算</t>
    <rPh sb="4" eb="6">
      <t>ヤカン</t>
    </rPh>
    <rPh sb="6" eb="8">
      <t>ホイク</t>
    </rPh>
    <rPh sb="8" eb="10">
      <t>カサン</t>
    </rPh>
    <phoneticPr fontId="6"/>
  </si>
  <si>
    <t>を選択し、施設の所在する地域の区分(標準・都市部)を選択</t>
    <rPh sb="1" eb="3">
      <t>センタク</t>
    </rPh>
    <rPh sb="5" eb="7">
      <t>シセツ</t>
    </rPh>
    <rPh sb="8" eb="10">
      <t>ショザイ</t>
    </rPh>
    <rPh sb="12" eb="14">
      <t>チイキ</t>
    </rPh>
    <rPh sb="15" eb="17">
      <t>クブン</t>
    </rPh>
    <rPh sb="26" eb="28">
      <t>センタク</t>
    </rPh>
    <phoneticPr fontId="6"/>
  </si>
  <si>
    <t>　（４）土曜日に閉所する場合</t>
    <rPh sb="4" eb="7">
      <t>ドヨウビ</t>
    </rPh>
    <rPh sb="8" eb="10">
      <t>ヘイショ</t>
    </rPh>
    <rPh sb="12" eb="14">
      <t>バアイ</t>
    </rPh>
    <phoneticPr fontId="6"/>
  </si>
  <si>
    <t>　土曜日に閉所する場合は「あり」を選択</t>
    <rPh sb="1" eb="4">
      <t>ドヨウビ</t>
    </rPh>
    <rPh sb="5" eb="7">
      <t>ヘイショ</t>
    </rPh>
    <rPh sb="9" eb="11">
      <t>バアイ</t>
    </rPh>
    <rPh sb="17" eb="19">
      <t>センタク</t>
    </rPh>
    <phoneticPr fontId="6"/>
  </si>
  <si>
    <t>　（５）定員を恒常的に超過する場合</t>
    <rPh sb="4" eb="6">
      <t>テイイン</t>
    </rPh>
    <rPh sb="7" eb="10">
      <t>コウジョウテキ</t>
    </rPh>
    <rPh sb="11" eb="13">
      <t>チョウカ</t>
    </rPh>
    <rPh sb="15" eb="17">
      <t>バアイ</t>
    </rPh>
    <phoneticPr fontId="6"/>
  </si>
  <si>
    <t>　栄養士を活用して給食を実施する場合は、その状況について該当するものを選択</t>
    <rPh sb="1" eb="4">
      <t>エイヨウシ</t>
    </rPh>
    <rPh sb="5" eb="7">
      <t>カツヨウ</t>
    </rPh>
    <rPh sb="9" eb="11">
      <t>キュウショク</t>
    </rPh>
    <rPh sb="12" eb="14">
      <t>ジッシ</t>
    </rPh>
    <rPh sb="16" eb="18">
      <t>バアイ</t>
    </rPh>
    <rPh sb="22" eb="24">
      <t>ジョウキョウ</t>
    </rPh>
    <rPh sb="28" eb="30">
      <t>ガイトウ</t>
    </rPh>
    <rPh sb="35" eb="37">
      <t>センタク</t>
    </rPh>
    <phoneticPr fontId="6"/>
  </si>
  <si>
    <t>土曜日に閉所する場合</t>
    <phoneticPr fontId="6"/>
  </si>
  <si>
    <r>
      <t>0</t>
    </r>
    <r>
      <rPr>
        <sz val="11"/>
        <rFont val="ＭＳ Ｐゴシック"/>
        <family val="3"/>
        <charset val="128"/>
      </rPr>
      <t>人の場合の判定</t>
    </r>
    <rPh sb="1" eb="2">
      <t>ニン</t>
    </rPh>
    <rPh sb="3" eb="5">
      <t>バアイ</t>
    </rPh>
    <rPh sb="6" eb="8">
      <t>ハンテイ</t>
    </rPh>
    <phoneticPr fontId="6"/>
  </si>
  <si>
    <t>（※１）３月初日の利用子どもの単価に加算</t>
    <phoneticPr fontId="6"/>
  </si>
  <si>
    <r>
      <t>保育所（H</t>
    </r>
    <r>
      <rPr>
        <sz val="11"/>
        <rFont val="ＭＳ Ｐゴシック"/>
        <family val="3"/>
        <charset val="128"/>
      </rPr>
      <t>26運営費）</t>
    </r>
    <rPh sb="0" eb="3">
      <t>ホイクショ</t>
    </rPh>
    <rPh sb="7" eb="10">
      <t>ウンエイヒ</t>
    </rPh>
    <phoneticPr fontId="6"/>
  </si>
  <si>
    <r>
      <t>16</t>
    </r>
    <r>
      <rPr>
        <sz val="11"/>
        <rFont val="ＭＳ Ｐゴシック"/>
        <family val="3"/>
        <charset val="128"/>
      </rPr>
      <t>/100地域</t>
    </r>
    <rPh sb="6" eb="8">
      <t>チイキ</t>
    </rPh>
    <phoneticPr fontId="6"/>
  </si>
  <si>
    <r>
      <t>15</t>
    </r>
    <r>
      <rPr>
        <sz val="11"/>
        <rFont val="ＭＳ Ｐゴシック"/>
        <family val="3"/>
        <charset val="128"/>
      </rPr>
      <t>/100地域</t>
    </r>
    <rPh sb="6" eb="8">
      <t>チイキ</t>
    </rPh>
    <phoneticPr fontId="6"/>
  </si>
  <si>
    <r>
      <t>800時間以上</t>
    </r>
    <r>
      <rPr>
        <sz val="11"/>
        <rFont val="ＭＳ Ｐゴシック"/>
        <family val="3"/>
        <charset val="128"/>
      </rPr>
      <t xml:space="preserve"> 1200時間未満</t>
    </r>
    <phoneticPr fontId="6"/>
  </si>
  <si>
    <r>
      <t>12/100</t>
    </r>
    <r>
      <rPr>
        <sz val="11"/>
        <rFont val="ＭＳ Ｐゴシック"/>
        <family val="3"/>
        <charset val="128"/>
      </rPr>
      <t>地域</t>
    </r>
    <phoneticPr fontId="6"/>
  </si>
  <si>
    <r>
      <t>10/100</t>
    </r>
    <r>
      <rPr>
        <sz val="11"/>
        <rFont val="ＭＳ Ｐゴシック"/>
        <family val="3"/>
        <charset val="128"/>
      </rPr>
      <t>地域</t>
    </r>
    <phoneticPr fontId="6"/>
  </si>
  <si>
    <r>
      <t>6/100</t>
    </r>
    <r>
      <rPr>
        <sz val="11"/>
        <rFont val="ＭＳ Ｐゴシック"/>
        <family val="3"/>
        <charset val="128"/>
      </rPr>
      <t>地域</t>
    </r>
    <phoneticPr fontId="6"/>
  </si>
  <si>
    <r>
      <t>3</t>
    </r>
    <r>
      <rPr>
        <sz val="11"/>
        <rFont val="ＭＳ Ｐゴシック"/>
        <family val="3"/>
        <charset val="128"/>
      </rPr>
      <t>/100地域</t>
    </r>
    <rPh sb="5" eb="7">
      <t>チイキ</t>
    </rPh>
    <phoneticPr fontId="6"/>
  </si>
  <si>
    <t>2020.4.1</t>
    <phoneticPr fontId="6"/>
  </si>
  <si>
    <t>Ver.3.5.0 をリリース（令和２年度用）</t>
    <rPh sb="16" eb="18">
      <t>レイワ</t>
    </rPh>
    <rPh sb="19" eb="21">
      <t>ネンド</t>
    </rPh>
    <rPh sb="20" eb="21">
      <t>ド</t>
    </rPh>
    <rPh sb="21" eb="22">
      <t>ヨウ</t>
    </rPh>
    <phoneticPr fontId="6"/>
  </si>
  <si>
    <t>地域
区分</t>
    <rPh sb="0" eb="2">
      <t>チイキ</t>
    </rPh>
    <rPh sb="3" eb="5">
      <t>クブン</t>
    </rPh>
    <phoneticPr fontId="6"/>
  </si>
  <si>
    <t>定員
区分</t>
    <rPh sb="0" eb="2">
      <t>テイイン</t>
    </rPh>
    <rPh sb="3" eb="5">
      <t>クブン</t>
    </rPh>
    <phoneticPr fontId="6"/>
  </si>
  <si>
    <t>認定
区分</t>
    <rPh sb="0" eb="2">
      <t>ニンテイ</t>
    </rPh>
    <rPh sb="3" eb="5">
      <t>クブン</t>
    </rPh>
    <phoneticPr fontId="5"/>
  </si>
  <si>
    <t>年齢区分</t>
    <rPh sb="0" eb="2">
      <t>ネンレイ</t>
    </rPh>
    <rPh sb="2" eb="4">
      <t>クブン</t>
    </rPh>
    <phoneticPr fontId="6"/>
  </si>
  <si>
    <t>夜間保育加算</t>
    <rPh sb="0" eb="2">
      <t>ヤカン</t>
    </rPh>
    <rPh sb="2" eb="4">
      <t>ホイク</t>
    </rPh>
    <rPh sb="4" eb="6">
      <t>カサン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</si>
  <si>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</si>
  <si>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</si>
  <si>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連携施設を設定しない場合</t>
    <rPh sb="0" eb="2">
      <t>レンケイ</t>
    </rPh>
    <rPh sb="2" eb="4">
      <t>シセツ</t>
    </rPh>
    <rPh sb="5" eb="7">
      <t>セッテイ</t>
    </rPh>
    <rPh sb="10" eb="12">
      <t>バアイ</t>
    </rPh>
    <phoneticPr fontId="5"/>
  </si>
  <si>
    <t>食事の提供について自園調理又は連携施設等からの搬入以外の方法による場合</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5"/>
  </si>
  <si>
    <t>管理者を設置していない場合</t>
    <rPh sb="0" eb="3">
      <t>カンリシャ</t>
    </rPh>
    <rPh sb="4" eb="6">
      <t>セッチ</t>
    </rPh>
    <rPh sb="11" eb="13">
      <t>バアイ</t>
    </rPh>
    <phoneticPr fontId="5"/>
  </si>
  <si>
    <t>土曜日に閉所する場合</t>
    <rPh sb="0" eb="3">
      <t>ドヨウビ</t>
    </rPh>
    <rPh sb="4" eb="6">
      <t>ヘイショ</t>
    </rPh>
    <rPh sb="8" eb="10">
      <t>バアイ</t>
    </rPh>
    <phoneticPr fontId="5"/>
  </si>
  <si>
    <t>定員を恒常的に超過する場合</t>
    <rPh sb="0" eb="2">
      <t>テイイン</t>
    </rPh>
    <rPh sb="3" eb="6">
      <t>コウジョウテキ</t>
    </rPh>
    <rPh sb="7" eb="9">
      <t>チョウカ</t>
    </rPh>
    <rPh sb="11" eb="13">
      <t>バアイ</t>
    </rPh>
    <phoneticPr fontId="5"/>
  </si>
  <si>
    <t>月に１日土曜日を閉所する場合</t>
    <rPh sb="0" eb="1">
      <t>ツキ</t>
    </rPh>
    <rPh sb="3" eb="4">
      <t>ニチ</t>
    </rPh>
    <rPh sb="4" eb="7">
      <t>ドヨウビ</t>
    </rPh>
    <rPh sb="8" eb="10">
      <t>ヘイショ</t>
    </rPh>
    <rPh sb="12" eb="14">
      <t>バアイ</t>
    </rPh>
    <phoneticPr fontId="5"/>
  </si>
  <si>
    <t>月に２日土曜日を閉所する場合</t>
    <rPh sb="0" eb="1">
      <t>ツキ</t>
    </rPh>
    <rPh sb="3" eb="4">
      <t>ニチ</t>
    </rPh>
    <rPh sb="4" eb="7">
      <t>ドヨウビ</t>
    </rPh>
    <rPh sb="8" eb="10">
      <t>ヘイショ</t>
    </rPh>
    <rPh sb="12" eb="14">
      <t>バアイ</t>
    </rPh>
    <phoneticPr fontId="5"/>
  </si>
  <si>
    <t>月に３日以上土曜日を閉所する場合</t>
    <rPh sb="0" eb="1">
      <t>ツキ</t>
    </rPh>
    <rPh sb="3" eb="4">
      <t>ニチ</t>
    </rPh>
    <rPh sb="4" eb="6">
      <t>イジョウ</t>
    </rPh>
    <rPh sb="6" eb="9">
      <t>ドヨウビ</t>
    </rPh>
    <rPh sb="10" eb="12">
      <t>ヘイショ</t>
    </rPh>
    <rPh sb="14" eb="16">
      <t>バアイ</t>
    </rPh>
    <phoneticPr fontId="5"/>
  </si>
  <si>
    <t>全ての土曜日を閉所する場合</t>
    <rPh sb="0" eb="1">
      <t>スベ</t>
    </rPh>
    <rPh sb="3" eb="6">
      <t>ドヨウビ</t>
    </rPh>
    <rPh sb="7" eb="9">
      <t>ヘイショ</t>
    </rPh>
    <rPh sb="11" eb="13">
      <t>バアイ</t>
    </rPh>
    <phoneticPr fontId="5"/>
  </si>
  <si>
    <t>処遇改善等加算Ⅰ</t>
    <rPh sb="0" eb="2">
      <t>ショグウ</t>
    </rPh>
    <rPh sb="2" eb="4">
      <t>カイゼン</t>
    </rPh>
    <rPh sb="4" eb="5">
      <t>トウ</t>
    </rPh>
    <rPh sb="5" eb="7">
      <t>カサン</t>
    </rPh>
    <phoneticPr fontId="6"/>
  </si>
  <si>
    <t>処遇改善等
加算Ⅰ</t>
  </si>
  <si>
    <t>加算額</t>
    <rPh sb="0" eb="3">
      <t>カサンガク</t>
    </rPh>
    <phoneticPr fontId="5"/>
  </si>
  <si>
    <t>標　準</t>
    <rPh sb="0" eb="1">
      <t>シルベ</t>
    </rPh>
    <rPh sb="2" eb="3">
      <t>ジュン</t>
    </rPh>
    <phoneticPr fontId="5"/>
  </si>
  <si>
    <t>都市部</t>
    <rPh sb="0" eb="3">
      <t>トシブ</t>
    </rPh>
    <phoneticPr fontId="5"/>
  </si>
  <si>
    <t>①</t>
  </si>
  <si>
    <t>②</t>
  </si>
  <si>
    <t>③</t>
  </si>
  <si>
    <t>④</t>
  </si>
  <si>
    <t>20/100
地域</t>
  </si>
  <si>
    <t>20人
　から
30人
　まで</t>
    <rPh sb="2" eb="3">
      <t>ニン</t>
    </rPh>
    <rPh sb="10" eb="11">
      <t>ニン</t>
    </rPh>
    <phoneticPr fontId="6"/>
  </si>
  <si>
    <t>3号</t>
    <rPh sb="1" eb="2">
      <t>ゴウ</t>
    </rPh>
    <phoneticPr fontId="5"/>
  </si>
  <si>
    <t>１､２歳児</t>
    <rPh sb="3" eb="5">
      <t>サイジ</t>
    </rPh>
    <phoneticPr fontId="6"/>
  </si>
  <si>
    <t>×加算率</t>
    <rPh sb="1" eb="3">
      <t>カサン</t>
    </rPh>
    <rPh sb="3" eb="4">
      <t>リツ</t>
    </rPh>
    <phoneticPr fontId="5"/>
  </si>
  <si>
    <t>÷</t>
  </si>
  <si>
    <t>ａ地域</t>
  </si>
  <si>
    <t>－</t>
  </si>
  <si>
    <t>ｂ地域</t>
  </si>
  <si>
    <t>休日保育の年間延べ利用子ども数</t>
    <rPh sb="0" eb="2">
      <t>キュウジツ</t>
    </rPh>
    <rPh sb="2" eb="4">
      <t>ホイク</t>
    </rPh>
    <rPh sb="5" eb="7">
      <t>ネンカン</t>
    </rPh>
    <rPh sb="7" eb="8">
      <t>ノ</t>
    </rPh>
    <rPh sb="9" eb="11">
      <t>リヨウ</t>
    </rPh>
    <rPh sb="11" eb="12">
      <t>コ</t>
    </rPh>
    <rPh sb="14" eb="15">
      <t>スウ</t>
    </rPh>
    <phoneticPr fontId="5"/>
  </si>
  <si>
    <t>ｃ地域</t>
  </si>
  <si>
    <t>　 　　 ～　210人</t>
    <rPh sb="10" eb="11">
      <t>ニン</t>
    </rPh>
    <phoneticPr fontId="5"/>
  </si>
  <si>
    <t>ｄ地域</t>
  </si>
  <si>
    <t>31人
　から
40人
　まで</t>
    <rPh sb="2" eb="3">
      <t>ニン</t>
    </rPh>
    <rPh sb="10" eb="11">
      <t>ニン</t>
    </rPh>
    <phoneticPr fontId="6"/>
  </si>
  <si>
    <t>　 211人～　279人</t>
  </si>
  <si>
    <t>　 280人～　349人</t>
    <rPh sb="5" eb="6">
      <t>ニン</t>
    </rPh>
    <rPh sb="11" eb="12">
      <t>ニン</t>
    </rPh>
    <phoneticPr fontId="5"/>
  </si>
  <si>
    <t xml:space="preserve"> 　350人～　419人</t>
    <rPh sb="5" eb="6">
      <t>ニン</t>
    </rPh>
    <rPh sb="11" eb="12">
      <t>ニン</t>
    </rPh>
    <phoneticPr fontId="5"/>
  </si>
  <si>
    <t>　 420人～　489人</t>
    <rPh sb="5" eb="6">
      <t>ニン</t>
    </rPh>
    <rPh sb="11" eb="12">
      <t>ニン</t>
    </rPh>
    <phoneticPr fontId="5"/>
  </si>
  <si>
    <t>41人
　から
50人
　まで</t>
    <rPh sb="2" eb="3">
      <t>ニン</t>
    </rPh>
    <rPh sb="10" eb="11">
      <t>ニン</t>
    </rPh>
    <phoneticPr fontId="6"/>
  </si>
  <si>
    <t xml:space="preserve"> 　490人～　559人</t>
    <rPh sb="5" eb="6">
      <t>ニン</t>
    </rPh>
    <rPh sb="11" eb="12">
      <t>ニン</t>
    </rPh>
    <phoneticPr fontId="5"/>
  </si>
  <si>
    <t>　 560人～　629人</t>
    <rPh sb="5" eb="6">
      <t>ニン</t>
    </rPh>
    <rPh sb="11" eb="12">
      <t>ニン</t>
    </rPh>
    <phoneticPr fontId="5"/>
  </si>
  <si>
    <t>各月初日の</t>
    <rPh sb="0" eb="2">
      <t>カクツキ</t>
    </rPh>
    <rPh sb="2" eb="4">
      <t>ショニチ</t>
    </rPh>
    <phoneticPr fontId="5"/>
  </si>
  <si>
    <t>　 630人～　699人</t>
    <rPh sb="5" eb="6">
      <t>ニン</t>
    </rPh>
    <rPh sb="11" eb="12">
      <t>ニン</t>
    </rPh>
    <phoneticPr fontId="5"/>
  </si>
  <si>
    <t>利用子ども数</t>
    <rPh sb="0" eb="2">
      <t>リヨウ</t>
    </rPh>
    <rPh sb="2" eb="3">
      <t>コ</t>
    </rPh>
    <rPh sb="5" eb="6">
      <t>スウ</t>
    </rPh>
    <phoneticPr fontId="5"/>
  </si>
  <si>
    <t xml:space="preserve"> 　700人～　769人</t>
    <rPh sb="5" eb="6">
      <t>ニン</t>
    </rPh>
    <rPh sb="11" eb="12">
      <t>ニン</t>
    </rPh>
    <phoneticPr fontId="5"/>
  </si>
  <si>
    <t>51人
　から
60人
　まで</t>
    <rPh sb="2" eb="3">
      <t>ニン</t>
    </rPh>
    <rPh sb="10" eb="11">
      <t>ニン</t>
    </rPh>
    <phoneticPr fontId="6"/>
  </si>
  <si>
    <t xml:space="preserve"> 　770人～　839人</t>
    <rPh sb="5" eb="6">
      <t>ニン</t>
    </rPh>
    <rPh sb="11" eb="12">
      <t>ニン</t>
    </rPh>
    <phoneticPr fontId="5"/>
  </si>
  <si>
    <t>　 840人～　909人</t>
  </si>
  <si>
    <t xml:space="preserve"> 　910人～　979人</t>
    <rPh sb="5" eb="6">
      <t>ニン</t>
    </rPh>
    <rPh sb="11" eb="12">
      <t>ニン</t>
    </rPh>
    <phoneticPr fontId="5"/>
  </si>
  <si>
    <t>　 980人～1,049人</t>
    <rPh sb="5" eb="6">
      <t>ニン</t>
    </rPh>
    <rPh sb="12" eb="13">
      <t>ニン</t>
    </rPh>
    <phoneticPr fontId="5"/>
  </si>
  <si>
    <t>61人
　から</t>
    <rPh sb="2" eb="3">
      <t>ニン</t>
    </rPh>
    <phoneticPr fontId="6"/>
  </si>
  <si>
    <t xml:space="preserve"> 1,050人～</t>
    <rPh sb="6" eb="7">
      <t>ニン</t>
    </rPh>
    <phoneticPr fontId="5"/>
  </si>
  <si>
    <t>16/100
地域</t>
  </si>
  <si>
    <t>15/100
地域</t>
  </si>
  <si>
    <t>12/100
地域</t>
  </si>
  <si>
    <t>10/100
地域</t>
  </si>
  <si>
    <t>6/100
地域</t>
  </si>
  <si>
    <t>3/100
地域</t>
  </si>
  <si>
    <t>その他
地域</t>
  </si>
  <si>
    <t>⑪</t>
    <phoneticPr fontId="6"/>
  </si>
  <si>
    <t>2020.10.22</t>
    <phoneticPr fontId="6"/>
  </si>
  <si>
    <t>Ver.3.5.1 栄養管理加算の処遇改善等加算部分を数式を修正</t>
    <rPh sb="10" eb="12">
      <t>エイヨウ</t>
    </rPh>
    <rPh sb="12" eb="14">
      <t>カンリ</t>
    </rPh>
    <rPh sb="14" eb="16">
      <t>カサン</t>
    </rPh>
    <rPh sb="17" eb="19">
      <t>ショグウ</t>
    </rPh>
    <rPh sb="19" eb="21">
      <t>カイゼン</t>
    </rPh>
    <rPh sb="21" eb="22">
      <t>トウ</t>
    </rPh>
    <rPh sb="22" eb="24">
      <t>カサン</t>
    </rPh>
    <rPh sb="24" eb="26">
      <t>ブブン</t>
    </rPh>
    <rPh sb="27" eb="29">
      <t>スウシキ</t>
    </rPh>
    <rPh sb="30" eb="32">
      <t>シュウセイ</t>
    </rPh>
    <phoneticPr fontId="6"/>
  </si>
  <si>
    <t>Ver.3.5.2 入力シート（冷暖房費加算）を修正</t>
    <rPh sb="10" eb="12">
      <t>ニュウリョク</t>
    </rPh>
    <rPh sb="16" eb="19">
      <t>レイダンボウ</t>
    </rPh>
    <rPh sb="19" eb="20">
      <t>ヒ</t>
    </rPh>
    <rPh sb="20" eb="22">
      <t>カサン</t>
    </rPh>
    <rPh sb="24" eb="26">
      <t>シュウセイ</t>
    </rPh>
    <phoneticPr fontId="6"/>
  </si>
  <si>
    <t>2020.12.25</t>
    <phoneticPr fontId="6"/>
  </si>
  <si>
    <t>計算シート（管理者を設置していない場合、栄養管理加算）を修正</t>
    <rPh sb="6" eb="9">
      <t>カンリシャ</t>
    </rPh>
    <rPh sb="10" eb="12">
      <t>セッチ</t>
    </rPh>
    <rPh sb="17" eb="19">
      <t>バアイ</t>
    </rPh>
    <phoneticPr fontId="7"/>
  </si>
  <si>
    <t>2021.2.17</t>
    <phoneticPr fontId="6"/>
  </si>
  <si>
    <t>Ver.3.5.3 入力シート（除雪費費加算、降灰除去費加算）</t>
    <rPh sb="10" eb="12">
      <t>ニュウリョク</t>
    </rPh>
    <rPh sb="16" eb="18">
      <t>ジョセツ</t>
    </rPh>
    <rPh sb="18" eb="19">
      <t>ヒ</t>
    </rPh>
    <rPh sb="19" eb="20">
      <t>ヒ</t>
    </rPh>
    <rPh sb="20" eb="22">
      <t>カサン</t>
    </rPh>
    <rPh sb="23" eb="25">
      <t>コウハイ</t>
    </rPh>
    <rPh sb="25" eb="27">
      <t>ジョキョ</t>
    </rPh>
    <rPh sb="27" eb="28">
      <t>ヒ</t>
    </rPh>
    <rPh sb="28" eb="30">
      <t>カサン</t>
    </rPh>
    <phoneticPr fontId="6"/>
  </si>
  <si>
    <t>計算シート（休日保育加算）</t>
    <rPh sb="0" eb="2">
      <t>ケイサン</t>
    </rPh>
    <rPh sb="6" eb="8">
      <t>キュウジツ</t>
    </rPh>
    <rPh sb="8" eb="10">
      <t>ホイク</t>
    </rPh>
    <rPh sb="10" eb="12">
      <t>カサン</t>
    </rPh>
    <phoneticPr fontId="6"/>
  </si>
  <si>
    <t>2021.4.1</t>
    <phoneticPr fontId="6"/>
  </si>
  <si>
    <t>Ver.3.6.0 をリリース（令和３年度用）</t>
    <rPh sb="16" eb="18">
      <t>レイワ</t>
    </rPh>
    <rPh sb="19" eb="21">
      <t>ネンド</t>
    </rPh>
    <rPh sb="20" eb="21">
      <t>ド</t>
    </rPh>
    <rPh sb="21" eb="22">
      <t>ヨウ</t>
    </rPh>
    <phoneticPr fontId="6"/>
  </si>
  <si>
    <t>×加算率</t>
    <rPh sb="1" eb="3">
      <t>カサン</t>
    </rPh>
    <rPh sb="3" eb="4">
      <t>リツ</t>
    </rPh>
    <phoneticPr fontId="11"/>
  </si>
  <si>
    <t>+</t>
    <phoneticPr fontId="6"/>
  </si>
  <si>
    <t>中等教育局長、厚生労働省雇用均等・児童家庭局長通知）（以下「留意事項通知」という。）</t>
    <rPh sb="12" eb="14">
      <t>コヨウ</t>
    </rPh>
    <rPh sb="14" eb="16">
      <t>キントウ</t>
    </rPh>
    <rPh sb="17" eb="19">
      <t>ジドウ</t>
    </rPh>
    <rPh sb="19" eb="21">
      <t>カテイ</t>
    </rPh>
    <rPh sb="21" eb="23">
      <t>キョクチョウ</t>
    </rPh>
    <rPh sb="23" eb="25">
      <t>ツウチ</t>
    </rPh>
    <phoneticPr fontId="6"/>
  </si>
  <si>
    <t>別紙８を参照下さい。</t>
    <phoneticPr fontId="6"/>
  </si>
  <si>
    <t>Ver.3.7.0 をリリース（令和４年度用）</t>
    <rPh sb="16" eb="18">
      <t>レイワ</t>
    </rPh>
    <rPh sb="19" eb="21">
      <t>ネンド</t>
    </rPh>
    <rPh sb="20" eb="21">
      <t>ド</t>
    </rPh>
    <rPh sb="21" eb="22">
      <t>ヨウ</t>
    </rPh>
    <phoneticPr fontId="6"/>
  </si>
  <si>
    <t>令和４年度（当初）</t>
    <rPh sb="0" eb="2">
      <t>レイワ</t>
    </rPh>
    <rPh sb="3" eb="5">
      <t>ネンド</t>
    </rPh>
    <rPh sb="6" eb="8">
      <t>トウショ</t>
    </rPh>
    <phoneticPr fontId="6"/>
  </si>
  <si>
    <t>処遇改善等加算Ⅰ</t>
    <phoneticPr fontId="6"/>
  </si>
  <si>
    <t>保育必要量区分⑤</t>
    <rPh sb="0" eb="2">
      <t>ホイク</t>
    </rPh>
    <rPh sb="2" eb="5">
      <t>ヒツヨウリョウ</t>
    </rPh>
    <rPh sb="5" eb="7">
      <t>クブン</t>
    </rPh>
    <phoneticPr fontId="6"/>
  </si>
  <si>
    <t>基本分単価</t>
    <rPh sb="0" eb="2">
      <t>キホン</t>
    </rPh>
    <rPh sb="2" eb="3">
      <t>ブン</t>
    </rPh>
    <rPh sb="3" eb="4">
      <t>タン</t>
    </rPh>
    <rPh sb="4" eb="5">
      <t>アタイ</t>
    </rPh>
    <phoneticPr fontId="7"/>
  </si>
  <si>
    <t>（注）</t>
    <phoneticPr fontId="6"/>
  </si>
  <si>
    <t>⑥</t>
    <phoneticPr fontId="6"/>
  </si>
  <si>
    <t>従業員枠の子どもの場合</t>
    <rPh sb="0" eb="3">
      <t>ジュウギョウイン</t>
    </rPh>
    <rPh sb="3" eb="4">
      <t>ワク</t>
    </rPh>
    <rPh sb="5" eb="6">
      <t>コ</t>
    </rPh>
    <rPh sb="9" eb="11">
      <t>バアイ</t>
    </rPh>
    <phoneticPr fontId="6"/>
  </si>
  <si>
    <t>⑦</t>
    <phoneticPr fontId="6"/>
  </si>
  <si>
    <t>（注）</t>
    <rPh sb="0" eb="3">
      <t>チュウ</t>
    </rPh>
    <phoneticPr fontId="7"/>
  </si>
  <si>
    <t>⑧</t>
    <phoneticPr fontId="6"/>
  </si>
  <si>
    <t>(注)</t>
    <rPh sb="1" eb="2">
      <t>チュウ</t>
    </rPh>
    <phoneticPr fontId="7"/>
  </si>
  <si>
    <t>　障害児保育加算
　※特別な支援が必要な利用子どもの単価に加算</t>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5"/>
  </si>
  <si>
    <t>×加算数</t>
  </si>
  <si>
    <t>2022.6.24</t>
    <phoneticPr fontId="6"/>
  </si>
  <si>
    <t>2022.10.1</t>
    <phoneticPr fontId="6"/>
  </si>
  <si>
    <t>Ver.3.7.1 処遇改善等加算Ⅲに対応</t>
    <rPh sb="10" eb="12">
      <t>ショグウ</t>
    </rPh>
    <rPh sb="12" eb="14">
      <t>カイゼン</t>
    </rPh>
    <rPh sb="14" eb="15">
      <t>トウ</t>
    </rPh>
    <rPh sb="15" eb="17">
      <t>カサン</t>
    </rPh>
    <rPh sb="19" eb="21">
      <t>タイオウ</t>
    </rPh>
    <phoneticPr fontId="6"/>
  </si>
  <si>
    <t>Ｖｅｒ．３．７．１（令和４年１０月１日時点版）</t>
    <rPh sb="10" eb="12">
      <t>レイワ</t>
    </rPh>
    <rPh sb="13" eb="14">
      <t>ネン</t>
    </rPh>
    <rPh sb="16" eb="17">
      <t>ガツ</t>
    </rPh>
    <rPh sb="18" eb="19">
      <t>ニチ</t>
    </rPh>
    <rPh sb="19" eb="21">
      <t>ジテン</t>
    </rPh>
    <rPh sb="21" eb="22">
      <t>バン</t>
    </rPh>
    <phoneticPr fontId="6"/>
  </si>
  <si>
    <t>　（２）処遇改善等加算Ⅲ</t>
    <rPh sb="4" eb="6">
      <t>ショグウ</t>
    </rPh>
    <rPh sb="6" eb="8">
      <t>カイゼン</t>
    </rPh>
    <rPh sb="8" eb="9">
      <t>トウ</t>
    </rPh>
    <rPh sb="9" eb="11">
      <t>カサン</t>
    </rPh>
    <phoneticPr fontId="6"/>
  </si>
  <si>
    <t>処遇改善等加算Ⅲに係る別に定める額　事業所内保育事業（定員２０人以上）（保育認定）</t>
    <rPh sb="0" eb="2">
      <t>ショグウ</t>
    </rPh>
    <rPh sb="2" eb="4">
      <t>カイゼン</t>
    </rPh>
    <rPh sb="4" eb="5">
      <t>トウ</t>
    </rPh>
    <rPh sb="5" eb="7">
      <t>カサン</t>
    </rPh>
    <rPh sb="9" eb="10">
      <t>カカ</t>
    </rPh>
    <rPh sb="11" eb="12">
      <t>ベツ</t>
    </rPh>
    <rPh sb="13" eb="14">
      <t>サダ</t>
    </rPh>
    <rPh sb="16" eb="17">
      <t>ガク</t>
    </rPh>
    <rPh sb="18" eb="21">
      <t>ジギョウショ</t>
    </rPh>
    <rPh sb="21" eb="22">
      <t>ナイ</t>
    </rPh>
    <rPh sb="22" eb="24">
      <t>ホイク</t>
    </rPh>
    <rPh sb="24" eb="26">
      <t>ジギョウ</t>
    </rPh>
    <rPh sb="27" eb="29">
      <t>テイイン</t>
    </rPh>
    <rPh sb="31" eb="34">
      <t>ニンイジョウ</t>
    </rPh>
    <rPh sb="36" eb="38">
      <t>ホイク</t>
    </rPh>
    <rPh sb="38" eb="40">
      <t>ニンテイ</t>
    </rPh>
    <phoneticPr fontId="6"/>
  </si>
  <si>
    <t>定員区分</t>
    <rPh sb="0" eb="2">
      <t>テイイン</t>
    </rPh>
    <rPh sb="2" eb="4">
      <t>クブン</t>
    </rPh>
    <phoneticPr fontId="7"/>
  </si>
  <si>
    <t>年齢区分</t>
    <rPh sb="0" eb="2">
      <t>ネンレイ</t>
    </rPh>
    <rPh sb="2" eb="4">
      <t>クブン</t>
    </rPh>
    <phoneticPr fontId="7"/>
  </si>
  <si>
    <t>処遇改善等加算Ⅲ</t>
    <rPh sb="0" eb="2">
      <t>ショグウ</t>
    </rPh>
    <rPh sb="2" eb="4">
      <t>カイゼン</t>
    </rPh>
    <rPh sb="4" eb="5">
      <t>トウ</t>
    </rPh>
    <rPh sb="5" eb="7">
      <t>カサン</t>
    </rPh>
    <phoneticPr fontId="27"/>
  </si>
  <si>
    <t>20人から
30人まで</t>
    <rPh sb="2" eb="3">
      <t>ニン</t>
    </rPh>
    <rPh sb="8" eb="9">
      <t>ニン</t>
    </rPh>
    <phoneticPr fontId="7"/>
  </si>
  <si>
    <t>１、２歳児</t>
    <rPh sb="3" eb="5">
      <t>サイジ</t>
    </rPh>
    <phoneticPr fontId="7"/>
  </si>
  <si>
    <t>乳児</t>
    <rPh sb="0" eb="2">
      <t>ニュウジ</t>
    </rPh>
    <phoneticPr fontId="7"/>
  </si>
  <si>
    <t>31人から
40人まで</t>
    <rPh sb="2" eb="3">
      <t>ニン</t>
    </rPh>
    <rPh sb="8" eb="9">
      <t>ニン</t>
    </rPh>
    <phoneticPr fontId="7"/>
  </si>
  <si>
    <t>41人から
50人まで</t>
    <rPh sb="2" eb="3">
      <t>ニン</t>
    </rPh>
    <rPh sb="8" eb="9">
      <t>ニン</t>
    </rPh>
    <phoneticPr fontId="7"/>
  </si>
  <si>
    <t>51人から
60人まで</t>
    <rPh sb="2" eb="3">
      <t>ニン</t>
    </rPh>
    <rPh sb="8" eb="9">
      <t>ニン</t>
    </rPh>
    <phoneticPr fontId="7"/>
  </si>
  <si>
    <t>61人から</t>
    <rPh sb="2" eb="3">
      <t>ニン</t>
    </rPh>
    <phoneticPr fontId="7"/>
  </si>
  <si>
    <t>処遇改善等加算Ⅲ</t>
    <rPh sb="0" eb="2">
      <t>ショグウ</t>
    </rPh>
    <rPh sb="2" eb="4">
      <t>カイゼン</t>
    </rPh>
    <rPh sb="4" eb="5">
      <t>トウ</t>
    </rPh>
    <rPh sb="5" eb="7">
      <t>カサン</t>
    </rPh>
    <phoneticPr fontId="6"/>
  </si>
  <si>
    <t>㉑</t>
    <phoneticPr fontId="6"/>
  </si>
  <si>
    <t>別に定める額</t>
    <rPh sb="0" eb="1">
      <t>ベツ</t>
    </rPh>
    <rPh sb="2" eb="3">
      <t>サダ</t>
    </rPh>
    <rPh sb="5" eb="6">
      <t>ガク</t>
    </rPh>
    <phoneticPr fontId="7"/>
  </si>
  <si>
    <t>平均年齢別利用子ども数</t>
    <rPh sb="0" eb="2">
      <t>ヘイキン</t>
    </rPh>
    <rPh sb="2" eb="4">
      <t>ネンレイ</t>
    </rPh>
    <rPh sb="4" eb="5">
      <t>ベツ</t>
    </rPh>
    <rPh sb="5" eb="7">
      <t>リヨウ</t>
    </rPh>
    <rPh sb="7" eb="8">
      <t>コ</t>
    </rPh>
    <rPh sb="10" eb="11">
      <t>スウ</t>
    </rPh>
    <phoneticPr fontId="7"/>
  </si>
  <si>
    <t>※１　各月初日の利用子どもの単価に加算
※２　平均年齢別利用子ども数については、別に定める</t>
    <phoneticPr fontId="7"/>
  </si>
  <si>
    <t>㉕</t>
    <phoneticPr fontId="7"/>
  </si>
  <si>
    <t>㉖</t>
    <phoneticPr fontId="6"/>
  </si>
  <si>
    <t>㉗</t>
    <phoneticPr fontId="7"/>
  </si>
  <si>
    <t>処遇改善等加算Ⅲ</t>
    <rPh sb="0" eb="7">
      <t>ショグウカイゼントウカサン</t>
    </rPh>
    <phoneticPr fontId="6"/>
  </si>
  <si>
    <t>○処遇改善等加算Ⅲ</t>
    <rPh sb="1" eb="3">
      <t>ショグウ</t>
    </rPh>
    <rPh sb="3" eb="5">
      <t>カイゼン</t>
    </rPh>
    <rPh sb="5" eb="6">
      <t>トウ</t>
    </rPh>
    <rPh sb="6" eb="8">
      <t>カサン</t>
    </rPh>
    <phoneticPr fontId="6"/>
  </si>
  <si>
    <t>'保育単価表（20人以上）③'!C</t>
    <phoneticPr fontId="6"/>
  </si>
  <si>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6"/>
  </si>
  <si>
    <t>←上行で「あり」を選択した場合に、</t>
    <phoneticPr fontId="6"/>
  </si>
  <si>
    <t>平均年齢別利用子ども数を入力してください。</t>
    <rPh sb="12" eb="14">
      <t>ニュウリョク</t>
    </rPh>
    <phoneticPr fontId="6"/>
  </si>
  <si>
    <t>〇平均年齢別子ども数</t>
    <rPh sb="1" eb="3">
      <t>ヘイキン</t>
    </rPh>
    <rPh sb="3" eb="5">
      <t>ネンレイ</t>
    </rPh>
    <rPh sb="5" eb="6">
      <t>ベツ</t>
    </rPh>
    <rPh sb="6" eb="7">
      <t>コ</t>
    </rPh>
    <rPh sb="9" eb="10">
      <t>スウ</t>
    </rPh>
    <phoneticPr fontId="6"/>
  </si>
  <si>
    <t>１、２歳児</t>
    <phoneticPr fontId="6"/>
  </si>
  <si>
    <t>１、２歳児数（３号）</t>
    <rPh sb="3" eb="5">
      <t>サイジ</t>
    </rPh>
    <rPh sb="5" eb="6">
      <t>スウ</t>
    </rPh>
    <rPh sb="8" eb="9">
      <t>ゴウ</t>
    </rPh>
    <phoneticPr fontId="6"/>
  </si>
  <si>
    <t>実施の有無</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</si>
</sst>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0;&quot;▲ &quot;#,##0"/>
    <numFmt numFmtId="177" formatCode="#,##0&quot;円&quot;"/>
    <numFmt numFmtId="178" formatCode="#,##0&quot;人&quot;"/>
    <numFmt numFmtId="179" formatCode="\(#,##0\)"/>
    <numFmt numFmtId="180" formatCode="#,##0&quot;%&quot;"/>
    <numFmt numFmtId="181" formatCode="#,##0&quot;円/人&quot;"/>
    <numFmt numFmtId="182" formatCode="&quot;×&quot;#\ ?/100"/>
    <numFmt numFmtId="183" formatCode="#,##0&quot;÷３月初日の利用子ども数&quot;"/>
    <numFmt numFmtId="184" formatCode="#,##0&quot;（限度額）÷３月初日の利用子ども数&quot;"/>
    <numFmt numFmtId="185" formatCode="#,##0%;&quot;▲ &quot;#,##0%"/>
    <numFmt numFmtId="186" formatCode="#,##0.0&quot;人&quot;"/>
    <numFmt numFmtId="187" formatCode="#,##0&quot;×加算率&quot;"/>
    <numFmt numFmtId="188" formatCode="#,##0_ "/>
    <numFmt numFmtId="189" formatCode="#,##0_);[Red]\(#,##0\)"/>
    <numFmt numFmtId="190" formatCode="#\ ?/100"/>
    <numFmt numFmtId="191" formatCode="&quot;⑥×&quot;#?/100"/>
    <numFmt numFmtId="192" formatCode="#,##0\×&quot;加&quot;&quot;算&quot;&quot;率&quot;"/>
    <numFmt numFmtId="193" formatCode="&quot;＋ &quot;#,##0;&quot;▲ &quot;#,##0"/>
    <numFmt numFmtId="194" formatCode="&quot;＋　 &quot;#,##0;&quot;▲ &quot;#,##0"/>
  </numFmts>
  <fonts count="30">
    <font>
      <sz val="11"/>
      <name val="明朝"/>
      <family val="3"/>
      <charset val="128"/>
    </font>
    <font>
      <sz val="11"/>
      <color theme="1"/>
      <name val="ＭＳ Ｐゴシック"/>
      <family val="2"/>
      <charset val="128"/>
      <scheme val="minor"/>
    </font>
    <font>
      <sz val="11"/>
      <color indexed="8"/>
      <name val="ＭＳ Ｐゴシック"/>
      <family val="3"/>
      <charset val="128"/>
    </font>
    <font>
      <sz val="11"/>
      <name val="明朝"/>
      <family val="3"/>
      <charset val="128"/>
    </font>
    <font>
      <sz val="12"/>
      <name val="明朝"/>
      <family val="3"/>
      <charset val="128"/>
    </font>
    <font>
      <sz val="11"/>
      <name val="HGｺﾞｼｯｸM"/>
      <family val="3"/>
      <charset val="128"/>
    </font>
    <font>
      <sz val="6"/>
      <name val="明朝"/>
      <family val="3"/>
      <charset val="128"/>
    </font>
    <font>
      <sz val="6"/>
      <name val="ＭＳ Ｐゴシック"/>
      <family val="3"/>
      <charset val="128"/>
    </font>
    <font>
      <sz val="11"/>
      <name val="ＭＳ Ｐゴシック"/>
      <family val="3"/>
      <charset val="128"/>
    </font>
    <font>
      <sz val="11"/>
      <name val="明朝"/>
      <family val="3"/>
      <charset val="128"/>
    </font>
    <font>
      <sz val="10"/>
      <name val="HGｺﾞｼｯｸM"/>
      <family val="3"/>
      <charset val="128"/>
    </font>
    <font>
      <vertAlign val="superscript"/>
      <sz val="11"/>
      <name val="HGｺﾞｼｯｸM"/>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6"/>
      <name val="明朝"/>
      <family val="3"/>
      <charset val="128"/>
    </font>
    <font>
      <sz val="6"/>
      <name val="明朝"/>
      <family val="3"/>
      <charset val="128"/>
    </font>
    <font>
      <sz val="11"/>
      <color theme="1"/>
      <name val="ＭＳ Ｐゴシック"/>
      <family val="3"/>
      <charset val="128"/>
      <scheme val="minor"/>
    </font>
    <font>
      <sz val="11"/>
      <color theme="1"/>
      <name val="HGｺﾞｼｯｸM"/>
      <family val="3"/>
      <charset val="128"/>
    </font>
    <font>
      <sz val="11"/>
      <name val="ＭＳ Ｐゴシック"/>
      <family val="3"/>
      <charset val="128"/>
      <scheme val="minor"/>
    </font>
    <font>
      <b/>
      <sz val="16"/>
      <name val="HGｺﾞｼｯｸM"/>
      <family val="3"/>
      <charset val="128"/>
    </font>
    <font>
      <sz val="11"/>
      <color rgb="FFFF0000"/>
      <name val="ＭＳ Ｐゴシック"/>
      <family val="3"/>
      <charset val="128"/>
      <scheme val="minor"/>
    </font>
    <font>
      <sz val="11"/>
      <color rgb="FFFF0000"/>
      <name val="ＭＳ Ｐゴシック"/>
      <family val="3"/>
      <charset val="128"/>
    </font>
    <font>
      <b/>
      <sz val="11"/>
      <name val="HGｺﾞｼｯｸM"/>
      <family val="3"/>
      <charset val="128"/>
    </font>
    <font>
      <sz val="11"/>
      <name val="Verdana"/>
      <family val="2"/>
    </font>
    <font>
      <sz val="9"/>
      <name val="ＭＳ 明朝"/>
      <family val="1"/>
      <charset val="128"/>
    </font>
    <font>
      <sz val="12"/>
      <name val="HGｺﾞｼｯｸM"/>
      <family val="3"/>
      <charset val="128"/>
    </font>
    <font>
      <sz val="6"/>
      <name val="ＭＳ Ｐゴシック"/>
      <family val="2"/>
      <charset val="128"/>
      <scheme val="minor"/>
    </font>
    <font>
      <sz val="12"/>
      <color theme="1"/>
      <name val="HGｺﾞｼｯｸM"/>
      <family val="3"/>
      <charset val="128"/>
    </font>
    <font>
      <sz val="10.5"/>
      <name val="HGｺﾞｼｯｸM"/>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99FF"/>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170">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rgb="FF0000FF"/>
      </left>
      <right/>
      <top style="thin">
        <color indexed="64"/>
      </top>
      <bottom/>
      <diagonal/>
    </border>
    <border>
      <left/>
      <right style="thin">
        <color indexed="64"/>
      </right>
      <top style="thin">
        <color indexed="64"/>
      </top>
      <bottom style="thick">
        <color rgb="FF0000FF"/>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n">
        <color indexed="64"/>
      </top>
      <bottom style="thick">
        <color rgb="FF0000FF"/>
      </bottom>
      <diagonal/>
    </border>
    <border>
      <left style="thick">
        <color rgb="FFFF0000"/>
      </left>
      <right style="thick">
        <color rgb="FFFF0000"/>
      </right>
      <top style="thick">
        <color rgb="FFFF0000"/>
      </top>
      <bottom/>
      <diagonal/>
    </border>
    <border>
      <left style="thick">
        <color rgb="FF0000FF"/>
      </left>
      <right style="thin">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rgb="FF0000FF"/>
      </left>
      <right/>
      <top/>
      <bottom/>
      <diagonal/>
    </border>
    <border>
      <left style="thin">
        <color indexed="64"/>
      </left>
      <right style="thin">
        <color indexed="64"/>
      </right>
      <top style="thin">
        <color indexed="64"/>
      </top>
      <bottom style="thick">
        <color rgb="FF0000FF"/>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medium">
        <color theme="1"/>
      </left>
      <right/>
      <top/>
      <bottom/>
      <diagonal/>
    </border>
    <border>
      <left style="thick">
        <color rgb="FF0000FF"/>
      </left>
      <right style="thick">
        <color rgb="FF0000FF"/>
      </right>
      <top/>
      <bottom style="thick">
        <color rgb="FF0000FF"/>
      </bottom>
      <diagonal/>
    </border>
    <border>
      <left style="thin">
        <color indexed="64"/>
      </left>
      <right style="thin">
        <color indexed="64"/>
      </right>
      <top style="thick">
        <color rgb="FF0000FF"/>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ck">
        <color rgb="FF0000FF"/>
      </top>
      <bottom style="thin">
        <color indexed="64"/>
      </bottom>
      <diagonal/>
    </border>
    <border>
      <left style="thin">
        <color theme="1"/>
      </left>
      <right/>
      <top style="thick">
        <color rgb="FFFF0000"/>
      </top>
      <bottom style="medium">
        <color theme="1"/>
      </bottom>
      <diagonal/>
    </border>
    <border>
      <left/>
      <right/>
      <top style="thick">
        <color rgb="FFFF0000"/>
      </top>
      <bottom style="medium">
        <color theme="1"/>
      </bottom>
      <diagonal/>
    </border>
    <border>
      <left/>
      <right style="thin">
        <color theme="1"/>
      </right>
      <top style="thick">
        <color rgb="FFFF0000"/>
      </top>
      <bottom style="medium">
        <color theme="1"/>
      </bottom>
      <diagonal/>
    </border>
    <border>
      <left/>
      <right style="medium">
        <color theme="1"/>
      </right>
      <top style="thick">
        <color rgb="FFFF0000"/>
      </top>
      <bottom style="medium">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ck">
        <color rgb="FFFF0000"/>
      </bottom>
      <diagonal/>
    </border>
    <border>
      <left/>
      <right/>
      <top/>
      <bottom style="thick">
        <color rgb="FFFF0000"/>
      </bottom>
      <diagonal/>
    </border>
    <border>
      <left/>
      <right/>
      <top style="thin">
        <color theme="1"/>
      </top>
      <bottom style="thin">
        <color theme="1"/>
      </bottom>
      <diagonal/>
    </border>
    <border>
      <left/>
      <right style="medium">
        <color theme="1"/>
      </right>
      <top style="thin">
        <color theme="1"/>
      </top>
      <bottom style="thin">
        <color theme="1"/>
      </bottom>
      <diagonal/>
    </border>
    <border>
      <left/>
      <right style="medium">
        <color theme="1"/>
      </right>
      <top style="thin">
        <color theme="1"/>
      </top>
      <bottom/>
      <diagonal/>
    </border>
    <border>
      <left/>
      <right style="medium">
        <color theme="1"/>
      </right>
      <top/>
      <bottom style="thick">
        <color rgb="FFFF0000"/>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right style="thin">
        <color theme="1"/>
      </right>
      <top/>
      <bottom/>
      <diagonal/>
    </border>
    <border>
      <left style="medium">
        <color theme="1"/>
      </left>
      <right/>
      <top/>
      <bottom style="thick">
        <color rgb="FFFF0000"/>
      </bottom>
      <diagonal/>
    </border>
    <border>
      <left/>
      <right style="thin">
        <color theme="1"/>
      </right>
      <top/>
      <bottom style="thick">
        <color rgb="FFFF0000"/>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medium">
        <color theme="1"/>
      </right>
      <top style="medium">
        <color theme="1"/>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thin">
        <color theme="1"/>
      </right>
      <top style="thin">
        <color theme="1"/>
      </top>
      <bottom/>
      <diagonal/>
    </border>
    <border>
      <left style="thin">
        <color theme="1"/>
      </left>
      <right/>
      <top/>
      <bottom style="medium">
        <color theme="1"/>
      </bottom>
      <diagonal/>
    </border>
    <border>
      <left/>
      <right style="thin">
        <color theme="1"/>
      </right>
      <top/>
      <bottom style="medium">
        <color theme="1"/>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style="thick">
        <color rgb="FF0000FF"/>
      </bottom>
      <diagonal/>
    </border>
    <border>
      <left style="thin">
        <color indexed="64"/>
      </left>
      <right style="thick">
        <color rgb="FF0000FF"/>
      </right>
      <top style="thin">
        <color indexed="64"/>
      </top>
      <bottom style="thin">
        <color indexed="64"/>
      </bottom>
      <diagonal/>
    </border>
    <border>
      <left style="thick">
        <color rgb="FF0000FF"/>
      </left>
      <right style="thin">
        <color indexed="64"/>
      </right>
      <top style="thick">
        <color rgb="FF0000FF"/>
      </top>
      <bottom style="thin">
        <color indexed="64"/>
      </bottom>
      <diagonal/>
    </border>
    <border>
      <left style="thick">
        <color rgb="FF0000FF"/>
      </left>
      <right style="thin">
        <color indexed="64"/>
      </right>
      <top style="thin">
        <color indexed="64"/>
      </top>
      <bottom style="thick">
        <color rgb="FF0000FF"/>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medium">
        <color theme="1"/>
      </top>
      <bottom/>
      <diagonal/>
    </border>
    <border>
      <left style="thick">
        <color rgb="FFFF0000"/>
      </left>
      <right/>
      <top/>
      <bottom style="medium">
        <color theme="1"/>
      </bottom>
      <diagonal/>
    </border>
    <border>
      <left/>
      <right style="thick">
        <color rgb="FF0000FF"/>
      </right>
      <top/>
      <bottom/>
      <diagonal/>
    </border>
    <border>
      <left style="thin">
        <color indexed="64"/>
      </left>
      <right style="thick">
        <color rgb="FFFF0000"/>
      </right>
      <top/>
      <bottom style="thin">
        <color indexed="64"/>
      </bottom>
      <diagonal/>
    </border>
    <border>
      <left style="thick">
        <color rgb="FFFF0000"/>
      </left>
      <right style="thick">
        <color rgb="FFFF0000"/>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style="thin">
        <color indexed="64"/>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rgb="FF0000FF"/>
      </right>
      <top style="thin">
        <color indexed="64"/>
      </top>
      <bottom style="medium">
        <color indexed="64"/>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
      <left style="thin">
        <color indexed="64"/>
      </left>
      <right style="thick">
        <color rgb="FF0000FF"/>
      </right>
      <top style="thin">
        <color indexed="64"/>
      </top>
      <bottom/>
      <diagonal/>
    </border>
    <border>
      <left style="thin">
        <color indexed="64"/>
      </left>
      <right style="thick">
        <color rgb="FF0000FF"/>
      </right>
      <top/>
      <bottom style="thin">
        <color indexed="64"/>
      </bottom>
      <diagonal/>
    </border>
  </borders>
  <cellStyleXfs count="46">
    <xf numFmtId="0" fontId="0" fillId="0" borderId="0"/>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38" fontId="8" fillId="0" borderId="0" applyFont="0" applyFill="0" applyBorder="0" applyAlignment="0" applyProtection="0"/>
    <xf numFmtId="38" fontId="3"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8" fillId="0" borderId="0" applyFon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 fillId="0" borderId="0"/>
    <xf numFmtId="0" fontId="3" fillId="0" borderId="0"/>
    <xf numFmtId="0" fontId="4" fillId="0" borderId="0"/>
    <xf numFmtId="0" fontId="4" fillId="0" borderId="0"/>
    <xf numFmtId="0" fontId="3" fillId="0" borderId="0"/>
    <xf numFmtId="0" fontId="8" fillId="0" borderId="0"/>
    <xf numFmtId="0" fontId="4" fillId="0" borderId="0"/>
    <xf numFmtId="0" fontId="8" fillId="0" borderId="0">
      <alignment vertical="center"/>
    </xf>
    <xf numFmtId="0" fontId="17" fillId="0" borderId="0">
      <alignment vertical="center"/>
    </xf>
    <xf numFmtId="0" fontId="9"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cellStyleXfs>
  <cellXfs count="795">
    <xf numFmtId="0" fontId="0" fillId="0" borderId="0" xfId="0"/>
    <xf numFmtId="0" fontId="17" fillId="0" borderId="0" xfId="21">
      <alignment vertical="center"/>
    </xf>
    <xf numFmtId="0" fontId="5" fillId="0" borderId="3" xfId="38" applyFont="1" applyBorder="1" applyAlignment="1">
      <alignment horizontal="left" vertical="center"/>
    </xf>
    <xf numFmtId="0" fontId="5" fillId="0" borderId="0" xfId="0" applyFont="1"/>
    <xf numFmtId="0" fontId="10" fillId="0" borderId="0" xfId="0" applyFont="1"/>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12" fillId="0" borderId="0" xfId="0" applyFont="1" applyAlignment="1">
      <alignment vertical="center"/>
    </xf>
    <xf numFmtId="0" fontId="10" fillId="0" borderId="0" xfId="0" applyFont="1" applyAlignment="1">
      <alignment vertical="top"/>
    </xf>
    <xf numFmtId="178" fontId="5" fillId="0" borderId="0" xfId="0" applyNumberFormat="1" applyFont="1"/>
    <xf numFmtId="0" fontId="5" fillId="0" borderId="0" xfId="0" applyFont="1" applyFill="1" applyAlignment="1">
      <alignment horizontal="right"/>
    </xf>
    <xf numFmtId="0" fontId="5" fillId="0" borderId="0" xfId="23" applyFont="1"/>
    <xf numFmtId="0" fontId="18" fillId="0" borderId="0" xfId="21" applyFont="1">
      <alignment vertical="center"/>
    </xf>
    <xf numFmtId="3" fontId="5" fillId="0" borderId="3" xfId="38" applyNumberFormat="1" applyFont="1" applyBorder="1">
      <alignment vertical="center"/>
    </xf>
    <xf numFmtId="0" fontId="5" fillId="0" borderId="0" xfId="0" applyFont="1" applyFill="1"/>
    <xf numFmtId="0" fontId="19" fillId="0" borderId="0" xfId="0" applyFont="1"/>
    <xf numFmtId="0" fontId="17" fillId="0" borderId="0" xfId="21" applyFont="1" applyFill="1">
      <alignment vertical="center"/>
    </xf>
    <xf numFmtId="0" fontId="5" fillId="0" borderId="20" xfId="38" applyFont="1" applyBorder="1">
      <alignment vertical="center"/>
    </xf>
    <xf numFmtId="0" fontId="5" fillId="0" borderId="0" xfId="0" applyFont="1" applyFill="1" applyAlignment="1"/>
    <xf numFmtId="0" fontId="19" fillId="0" borderId="0" xfId="0" applyFont="1" applyFill="1"/>
    <xf numFmtId="0" fontId="17" fillId="7" borderId="0" xfId="21" applyFill="1">
      <alignment vertical="center"/>
    </xf>
    <xf numFmtId="0" fontId="5" fillId="0" borderId="0" xfId="24" applyFont="1"/>
    <xf numFmtId="3" fontId="5" fillId="0" borderId="3" xfId="38" applyNumberFormat="1" applyFont="1" applyFill="1" applyBorder="1">
      <alignment vertical="center"/>
    </xf>
    <xf numFmtId="0" fontId="5" fillId="7" borderId="0" xfId="0" applyFont="1" applyFill="1"/>
    <xf numFmtId="176" fontId="5" fillId="0" borderId="0" xfId="0" applyNumberFormat="1" applyFont="1" applyFill="1" applyAlignment="1">
      <alignment vertical="center"/>
    </xf>
    <xf numFmtId="176" fontId="10" fillId="0" borderId="0" xfId="0" applyNumberFormat="1" applyFont="1" applyFill="1" applyAlignment="1">
      <alignment vertical="center"/>
    </xf>
    <xf numFmtId="0" fontId="10" fillId="0" borderId="5"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10"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0" fontId="10" fillId="0" borderId="0" xfId="0" applyFont="1" applyFill="1" applyAlignment="1">
      <alignment horizontal="center" vertical="center"/>
    </xf>
    <xf numFmtId="0" fontId="10" fillId="0" borderId="0" xfId="0" applyFont="1" applyFill="1" applyAlignment="1">
      <alignment vertical="center"/>
    </xf>
    <xf numFmtId="176" fontId="5" fillId="0" borderId="0" xfId="0" applyNumberFormat="1" applyFont="1" applyFill="1" applyBorder="1" applyAlignment="1">
      <alignment vertical="center"/>
    </xf>
    <xf numFmtId="176" fontId="20" fillId="0" borderId="0" xfId="0" applyNumberFormat="1" applyFont="1" applyFill="1" applyBorder="1" applyAlignment="1">
      <alignment vertical="center"/>
    </xf>
    <xf numFmtId="0" fontId="5" fillId="0" borderId="0" xfId="0" applyFont="1"/>
    <xf numFmtId="0" fontId="5" fillId="0" borderId="0" xfId="23" applyFont="1"/>
    <xf numFmtId="0" fontId="17" fillId="0" borderId="0" xfId="21" applyFill="1">
      <alignment vertical="center"/>
    </xf>
    <xf numFmtId="0" fontId="5" fillId="0" borderId="0" xfId="0" applyFont="1" applyFill="1" applyAlignment="1">
      <alignment vertical="top" wrapText="1"/>
    </xf>
    <xf numFmtId="0" fontId="5" fillId="0" borderId="0" xfId="0" applyFont="1" applyFill="1" applyAlignment="1">
      <alignment horizontal="left" vertical="top" wrapText="1"/>
    </xf>
    <xf numFmtId="176" fontId="5" fillId="0" borderId="0" xfId="27" applyNumberFormat="1" applyFont="1" applyFill="1" applyAlignment="1">
      <alignment vertical="center"/>
    </xf>
    <xf numFmtId="0" fontId="21" fillId="7" borderId="0" xfId="21" applyFont="1" applyFill="1">
      <alignment vertical="center"/>
    </xf>
    <xf numFmtId="0" fontId="22" fillId="7" borderId="0" xfId="21" applyFont="1" applyFill="1">
      <alignment vertical="center"/>
    </xf>
    <xf numFmtId="0" fontId="5" fillId="0" borderId="30"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0" xfId="0" applyFont="1" applyFill="1" applyBorder="1" applyAlignment="1">
      <alignment vertical="center"/>
    </xf>
    <xf numFmtId="176" fontId="5" fillId="0" borderId="10" xfId="27" applyNumberFormat="1" applyFont="1" applyFill="1" applyBorder="1" applyAlignment="1">
      <alignment vertical="center"/>
    </xf>
    <xf numFmtId="176" fontId="5" fillId="0" borderId="31" xfId="27" applyNumberFormat="1" applyFont="1" applyFill="1" applyBorder="1" applyAlignment="1">
      <alignment vertical="center"/>
    </xf>
    <xf numFmtId="176" fontId="5" fillId="0" borderId="0" xfId="27" applyNumberFormat="1" applyFont="1" applyFill="1" applyBorder="1" applyAlignment="1">
      <alignment vertical="center"/>
    </xf>
    <xf numFmtId="0" fontId="5" fillId="0" borderId="0" xfId="27" applyFont="1" applyFill="1" applyBorder="1" applyAlignment="1">
      <alignment horizontal="left" vertical="center"/>
    </xf>
    <xf numFmtId="176" fontId="5" fillId="0" borderId="30" xfId="27" applyNumberFormat="1" applyFont="1" applyFill="1" applyBorder="1" applyAlignment="1">
      <alignment vertical="center"/>
    </xf>
    <xf numFmtId="176" fontId="5" fillId="0" borderId="12" xfId="27" applyNumberFormat="1" applyFont="1" applyFill="1" applyBorder="1" applyAlignment="1">
      <alignment vertical="center"/>
    </xf>
    <xf numFmtId="0" fontId="5" fillId="0" borderId="0" xfId="0" applyFont="1" applyFill="1" applyBorder="1"/>
    <xf numFmtId="0" fontId="5" fillId="0" borderId="0" xfId="0" applyFont="1" applyFill="1" applyAlignment="1">
      <alignment horizontal="center"/>
    </xf>
    <xf numFmtId="0" fontId="5" fillId="0" borderId="0" xfId="0" applyFont="1" applyFill="1" applyBorder="1" applyAlignment="1">
      <alignment horizontal="center"/>
    </xf>
    <xf numFmtId="0" fontId="5" fillId="0" borderId="0" xfId="0" applyFont="1" applyAlignment="1"/>
    <xf numFmtId="0" fontId="5" fillId="0" borderId="0" xfId="0" applyFont="1"/>
    <xf numFmtId="0" fontId="5" fillId="0" borderId="0" xfId="0" applyFont="1" applyBorder="1"/>
    <xf numFmtId="0" fontId="10" fillId="0" borderId="0" xfId="0" applyFont="1" applyAlignment="1">
      <alignment vertical="top" wrapText="1"/>
    </xf>
    <xf numFmtId="3" fontId="5" fillId="0" borderId="8" xfId="38" applyNumberFormat="1" applyFont="1" applyBorder="1" applyAlignment="1">
      <alignment horizontal="left" vertical="center"/>
    </xf>
    <xf numFmtId="0" fontId="5" fillId="0" borderId="0" xfId="23" applyFont="1"/>
    <xf numFmtId="0" fontId="19" fillId="0" borderId="0" xfId="24" applyFont="1" applyFill="1"/>
    <xf numFmtId="0" fontId="19" fillId="7" borderId="0" xfId="24" applyFont="1" applyFill="1"/>
    <xf numFmtId="0" fontId="19" fillId="7" borderId="0" xfId="21" applyFont="1" applyFill="1">
      <alignment vertical="center"/>
    </xf>
    <xf numFmtId="0" fontId="19" fillId="0" borderId="0" xfId="21" applyFont="1" applyFill="1">
      <alignment vertical="center"/>
    </xf>
    <xf numFmtId="0" fontId="0" fillId="7" borderId="0" xfId="21" applyFont="1" applyFill="1">
      <alignment vertical="center"/>
    </xf>
    <xf numFmtId="178" fontId="10" fillId="0" borderId="68" xfId="38" applyNumberFormat="1" applyFont="1" applyFill="1" applyBorder="1" applyAlignment="1">
      <alignment horizontal="center" vertical="center"/>
    </xf>
    <xf numFmtId="0" fontId="5" fillId="0" borderId="72" xfId="0" applyFont="1" applyBorder="1"/>
    <xf numFmtId="178" fontId="10" fillId="0" borderId="0" xfId="38" applyNumberFormat="1" applyFont="1" applyFill="1" applyBorder="1" applyAlignment="1" applyProtection="1">
      <alignment horizontal="center" vertical="center"/>
      <protection locked="0"/>
    </xf>
    <xf numFmtId="0" fontId="5" fillId="0" borderId="0" xfId="38" applyFont="1">
      <alignment vertical="center"/>
    </xf>
    <xf numFmtId="0" fontId="5" fillId="0" borderId="0" xfId="38" applyFont="1" applyAlignment="1">
      <alignment horizontal="left" vertical="center"/>
    </xf>
    <xf numFmtId="0" fontId="5" fillId="0" borderId="0" xfId="38" applyFont="1" applyAlignment="1">
      <alignment horizontal="right" vertical="center"/>
    </xf>
    <xf numFmtId="0" fontId="5" fillId="0" borderId="0" xfId="38" applyFont="1" applyBorder="1" applyAlignment="1">
      <alignment horizontal="center" vertical="center"/>
    </xf>
    <xf numFmtId="0" fontId="23" fillId="0" borderId="6" xfId="38" applyFont="1" applyBorder="1" applyAlignment="1">
      <alignment horizontal="center" vertical="center"/>
    </xf>
    <xf numFmtId="0" fontId="23" fillId="0" borderId="7" xfId="38" applyFont="1" applyBorder="1" applyAlignment="1">
      <alignment horizontal="center" vertical="center"/>
    </xf>
    <xf numFmtId="0" fontId="5" fillId="0" borderId="8" xfId="38" applyFont="1" applyBorder="1" applyAlignment="1">
      <alignment vertical="center" wrapText="1"/>
    </xf>
    <xf numFmtId="0" fontId="5" fillId="3" borderId="65" xfId="38" applyFont="1" applyFill="1" applyBorder="1" applyAlignment="1">
      <alignment horizontal="right" vertical="center"/>
    </xf>
    <xf numFmtId="0" fontId="5" fillId="0" borderId="9" xfId="38" applyNumberFormat="1" applyFont="1" applyBorder="1">
      <alignment vertical="center"/>
    </xf>
    <xf numFmtId="178" fontId="5" fillId="4" borderId="62" xfId="38" applyNumberFormat="1" applyFont="1" applyFill="1" applyBorder="1">
      <alignment vertical="center"/>
    </xf>
    <xf numFmtId="0" fontId="5" fillId="0" borderId="66" xfId="38" applyNumberFormat="1" applyFont="1" applyFill="1" applyBorder="1">
      <alignment vertical="center"/>
    </xf>
    <xf numFmtId="0" fontId="5" fillId="0" borderId="3" xfId="38" applyFont="1" applyBorder="1" applyAlignment="1">
      <alignment vertical="center" wrapText="1"/>
    </xf>
    <xf numFmtId="9" fontId="5" fillId="4" borderId="73" xfId="38" applyNumberFormat="1" applyFont="1" applyFill="1" applyBorder="1">
      <alignment vertical="center"/>
    </xf>
    <xf numFmtId="0" fontId="5" fillId="0" borderId="57" xfId="38" applyNumberFormat="1" applyFont="1" applyBorder="1">
      <alignment vertical="center"/>
    </xf>
    <xf numFmtId="0" fontId="5" fillId="0" borderId="5" xfId="38" applyFont="1" applyBorder="1" applyAlignment="1">
      <alignment vertical="center" wrapText="1"/>
    </xf>
    <xf numFmtId="9" fontId="5" fillId="6" borderId="74" xfId="38" applyNumberFormat="1" applyFont="1" applyFill="1" applyBorder="1">
      <alignment vertical="center"/>
    </xf>
    <xf numFmtId="0" fontId="5" fillId="0" borderId="0" xfId="38" applyNumberFormat="1" applyFont="1" applyBorder="1">
      <alignment vertical="center"/>
    </xf>
    <xf numFmtId="0" fontId="5" fillId="0" borderId="2" xfId="38" applyFont="1" applyBorder="1" applyAlignment="1">
      <alignment vertical="center" wrapText="1"/>
    </xf>
    <xf numFmtId="180" fontId="5" fillId="0" borderId="10" xfId="38" applyNumberFormat="1" applyFont="1" applyBorder="1">
      <alignment vertical="center"/>
    </xf>
    <xf numFmtId="0" fontId="5" fillId="0" borderId="10" xfId="38" applyFont="1" applyBorder="1" applyAlignment="1">
      <alignment vertical="center" wrapText="1"/>
    </xf>
    <xf numFmtId="0" fontId="5" fillId="0" borderId="11" xfId="38" applyFont="1" applyBorder="1" applyAlignment="1">
      <alignment vertical="center" wrapText="1"/>
    </xf>
    <xf numFmtId="0" fontId="5" fillId="0" borderId="58" xfId="38" applyFont="1" applyBorder="1" applyAlignment="1">
      <alignment vertical="center" wrapText="1"/>
    </xf>
    <xf numFmtId="0" fontId="5" fillId="0" borderId="69" xfId="38" applyFont="1" applyBorder="1" applyAlignment="1">
      <alignment horizontal="left" vertical="center" wrapText="1"/>
    </xf>
    <xf numFmtId="0" fontId="5" fillId="0" borderId="0" xfId="38" applyFont="1" applyBorder="1">
      <alignment vertical="center"/>
    </xf>
    <xf numFmtId="0" fontId="5" fillId="0" borderId="1" xfId="38" applyFont="1" applyBorder="1" applyAlignment="1">
      <alignment vertical="center" wrapText="1"/>
    </xf>
    <xf numFmtId="0" fontId="5" fillId="0" borderId="0" xfId="38" applyFont="1" applyFill="1" applyAlignment="1">
      <alignment horizontal="right" vertical="center"/>
    </xf>
    <xf numFmtId="178" fontId="5" fillId="4" borderId="63" xfId="38" applyNumberFormat="1" applyFont="1" applyFill="1" applyBorder="1">
      <alignment vertical="center"/>
    </xf>
    <xf numFmtId="3" fontId="5" fillId="0" borderId="0" xfId="38" applyNumberFormat="1" applyFont="1" applyBorder="1">
      <alignment vertical="center"/>
    </xf>
    <xf numFmtId="178" fontId="5" fillId="4" borderId="64" xfId="38" applyNumberFormat="1" applyFont="1" applyFill="1" applyBorder="1">
      <alignment vertical="center"/>
    </xf>
    <xf numFmtId="0" fontId="5" fillId="0" borderId="30" xfId="38" applyFont="1" applyBorder="1" applyAlignment="1">
      <alignment vertical="center" wrapText="1"/>
    </xf>
    <xf numFmtId="0" fontId="5" fillId="0" borderId="7" xfId="38" applyFont="1" applyBorder="1" applyAlignment="1">
      <alignment horizontal="left" vertical="center" wrapText="1"/>
    </xf>
    <xf numFmtId="178" fontId="5" fillId="0" borderId="5" xfId="38" applyNumberFormat="1" applyFont="1" applyFill="1" applyBorder="1">
      <alignment vertical="center"/>
    </xf>
    <xf numFmtId="0" fontId="5" fillId="0" borderId="0" xfId="38" applyFont="1" applyFill="1">
      <alignment vertical="center"/>
    </xf>
    <xf numFmtId="178" fontId="5" fillId="0" borderId="0" xfId="38" applyNumberFormat="1" applyFont="1" applyBorder="1">
      <alignment vertical="center"/>
    </xf>
    <xf numFmtId="3" fontId="5" fillId="0" borderId="10" xfId="38" applyNumberFormat="1" applyFont="1" applyBorder="1">
      <alignment vertical="center"/>
    </xf>
    <xf numFmtId="0" fontId="5" fillId="0" borderId="0" xfId="38" applyFont="1" applyFill="1" applyAlignment="1">
      <alignment vertical="center" wrapText="1"/>
    </xf>
    <xf numFmtId="3" fontId="5" fillId="0" borderId="5" xfId="38" applyNumberFormat="1" applyFont="1" applyBorder="1">
      <alignment vertical="center"/>
    </xf>
    <xf numFmtId="178" fontId="5" fillId="0" borderId="5" xfId="38" applyNumberFormat="1" applyFont="1" applyBorder="1">
      <alignment vertical="center"/>
    </xf>
    <xf numFmtId="3" fontId="5" fillId="0" borderId="2" xfId="38" applyNumberFormat="1" applyFont="1" applyBorder="1">
      <alignment vertical="center"/>
    </xf>
    <xf numFmtId="178" fontId="5" fillId="0" borderId="12" xfId="38" applyNumberFormat="1" applyFont="1" applyBorder="1">
      <alignment vertical="center"/>
    </xf>
    <xf numFmtId="0" fontId="5" fillId="0" borderId="8" xfId="38" applyFont="1" applyBorder="1">
      <alignment vertical="center"/>
    </xf>
    <xf numFmtId="178" fontId="5" fillId="4" borderId="67" xfId="38" applyNumberFormat="1" applyFont="1" applyFill="1" applyBorder="1">
      <alignment vertical="center"/>
    </xf>
    <xf numFmtId="0" fontId="5" fillId="0" borderId="10" xfId="38" applyFont="1" applyBorder="1">
      <alignment vertical="center"/>
    </xf>
    <xf numFmtId="3" fontId="5" fillId="0" borderId="8" xfId="38" applyNumberFormat="1" applyFont="1" applyBorder="1">
      <alignment vertical="center"/>
    </xf>
    <xf numFmtId="3" fontId="5" fillId="0" borderId="10" xfId="38" applyNumberFormat="1" applyFont="1" applyFill="1" applyBorder="1">
      <alignment vertical="center"/>
    </xf>
    <xf numFmtId="178" fontId="5" fillId="0" borderId="0" xfId="38" applyNumberFormat="1" applyFont="1" applyFill="1" applyBorder="1">
      <alignment vertical="center"/>
    </xf>
    <xf numFmtId="0" fontId="5" fillId="0" borderId="0" xfId="38" applyNumberFormat="1" applyFont="1" applyFill="1" applyBorder="1">
      <alignment vertical="center"/>
    </xf>
    <xf numFmtId="3" fontId="5" fillId="0" borderId="5" xfId="38" applyNumberFormat="1" applyFont="1" applyFill="1" applyBorder="1">
      <alignment vertical="center"/>
    </xf>
    <xf numFmtId="2" fontId="5" fillId="0" borderId="0" xfId="38" applyNumberFormat="1" applyFont="1">
      <alignment vertical="center"/>
    </xf>
    <xf numFmtId="0" fontId="5" fillId="0" borderId="7" xfId="38" applyFont="1" applyFill="1" applyBorder="1">
      <alignment vertical="center"/>
    </xf>
    <xf numFmtId="3" fontId="5" fillId="0" borderId="0" xfId="38" applyNumberFormat="1" applyFont="1" applyFill="1" applyBorder="1">
      <alignment vertical="center"/>
    </xf>
    <xf numFmtId="0" fontId="5" fillId="0" borderId="0" xfId="38" applyFont="1" applyFill="1" applyBorder="1">
      <alignment vertical="center"/>
    </xf>
    <xf numFmtId="0" fontId="24" fillId="0" borderId="0" xfId="36" applyFont="1">
      <alignment vertical="center"/>
    </xf>
    <xf numFmtId="3" fontId="8" fillId="0" borderId="0" xfId="38" applyNumberFormat="1" applyFont="1" applyFill="1" applyBorder="1">
      <alignment vertical="center"/>
    </xf>
    <xf numFmtId="178" fontId="24" fillId="0" borderId="0" xfId="38" applyNumberFormat="1" applyFont="1" applyFill="1" applyBorder="1">
      <alignment vertical="center"/>
    </xf>
    <xf numFmtId="0" fontId="24" fillId="0" borderId="0" xfId="36" applyFont="1" applyFill="1">
      <alignment vertical="center"/>
    </xf>
    <xf numFmtId="0" fontId="24" fillId="0" borderId="0" xfId="36" applyFont="1" applyFill="1" applyBorder="1">
      <alignment vertical="center"/>
    </xf>
    <xf numFmtId="3" fontId="8" fillId="0" borderId="5" xfId="38" applyNumberFormat="1" applyFont="1" applyFill="1" applyBorder="1">
      <alignment vertical="center"/>
    </xf>
    <xf numFmtId="186" fontId="24" fillId="0" borderId="5" xfId="38" applyNumberFormat="1" applyFont="1" applyFill="1" applyBorder="1">
      <alignment vertical="center"/>
    </xf>
    <xf numFmtId="178" fontId="24" fillId="0" borderId="8" xfId="38" applyNumberFormat="1" applyFont="1" applyFill="1" applyBorder="1">
      <alignment vertical="center"/>
    </xf>
    <xf numFmtId="178" fontId="24" fillId="0" borderId="0" xfId="36" applyNumberFormat="1" applyFont="1" applyFill="1" applyBorder="1">
      <alignment vertical="center"/>
    </xf>
    <xf numFmtId="178" fontId="24" fillId="0" borderId="5" xfId="38" applyNumberFormat="1" applyFont="1" applyFill="1" applyBorder="1">
      <alignment vertical="center"/>
    </xf>
    <xf numFmtId="0" fontId="5" fillId="0" borderId="0" xfId="38" applyFont="1" applyFill="1" applyAlignment="1">
      <alignment horizontal="center" vertical="center"/>
    </xf>
    <xf numFmtId="178" fontId="5" fillId="0" borderId="10" xfId="38" applyNumberFormat="1" applyFont="1" applyBorder="1">
      <alignment vertical="center"/>
    </xf>
    <xf numFmtId="0" fontId="5" fillId="0" borderId="10" xfId="38" applyNumberFormat="1" applyFont="1" applyBorder="1" applyAlignment="1">
      <alignment horizontal="right" vertical="center"/>
    </xf>
    <xf numFmtId="0" fontId="5" fillId="0" borderId="0" xfId="38" applyFont="1" applyAlignment="1">
      <alignment vertical="center"/>
    </xf>
    <xf numFmtId="0" fontId="5" fillId="2" borderId="0" xfId="38" applyFont="1" applyFill="1">
      <alignment vertical="center"/>
    </xf>
    <xf numFmtId="0" fontId="23" fillId="0" borderId="13" xfId="38" applyFont="1" applyBorder="1" applyAlignment="1">
      <alignment horizontal="center" vertical="center"/>
    </xf>
    <xf numFmtId="0" fontId="23" fillId="0" borderId="14" xfId="38" applyFont="1" applyBorder="1" applyAlignment="1">
      <alignment horizontal="center" vertical="center"/>
    </xf>
    <xf numFmtId="0" fontId="23" fillId="0" borderId="15" xfId="38" applyFont="1" applyBorder="1" applyAlignment="1">
      <alignment horizontal="center" vertical="center" shrinkToFit="1"/>
    </xf>
    <xf numFmtId="0" fontId="23" fillId="0" borderId="32" xfId="38" quotePrefix="1" applyFont="1" applyBorder="1" applyAlignment="1">
      <alignment horizontal="center" vertical="center"/>
    </xf>
    <xf numFmtId="0" fontId="23" fillId="0" borderId="33" xfId="38" quotePrefix="1" applyFont="1" applyBorder="1" applyAlignment="1">
      <alignment horizontal="center" vertical="center"/>
    </xf>
    <xf numFmtId="0" fontId="23" fillId="0" borderId="17" xfId="38" applyFont="1" applyBorder="1" applyAlignment="1">
      <alignment horizontal="center" vertical="center"/>
    </xf>
    <xf numFmtId="0" fontId="23" fillId="0" borderId="15" xfId="38" applyFont="1" applyBorder="1">
      <alignment vertical="center"/>
    </xf>
    <xf numFmtId="0" fontId="5" fillId="0" borderId="16" xfId="38" applyFont="1" applyBorder="1">
      <alignment vertical="center"/>
    </xf>
    <xf numFmtId="0" fontId="5" fillId="0" borderId="17" xfId="38" applyFont="1" applyBorder="1">
      <alignment vertical="center"/>
    </xf>
    <xf numFmtId="0" fontId="5" fillId="0" borderId="13" xfId="38" applyFont="1" applyBorder="1" applyAlignment="1">
      <alignment horizontal="left" vertical="center"/>
    </xf>
    <xf numFmtId="178" fontId="5" fillId="3" borderId="59" xfId="38" applyNumberFormat="1" applyFont="1" applyFill="1" applyBorder="1" applyAlignment="1">
      <alignment horizontal="right" vertical="center"/>
    </xf>
    <xf numFmtId="0" fontId="5" fillId="0" borderId="4" xfId="38" applyNumberFormat="1" applyFont="1" applyBorder="1" applyAlignment="1">
      <alignment horizontal="right" vertical="center"/>
    </xf>
    <xf numFmtId="0" fontId="23" fillId="0" borderId="1" xfId="38" applyFont="1" applyBorder="1" applyAlignment="1">
      <alignment horizontal="center" vertical="center"/>
    </xf>
    <xf numFmtId="3" fontId="23" fillId="0" borderId="18" xfId="38" applyNumberFormat="1" applyFont="1" applyBorder="1" applyAlignment="1">
      <alignment horizontal="center" vertical="center"/>
    </xf>
    <xf numFmtId="0" fontId="23" fillId="0" borderId="34" xfId="38" quotePrefix="1" applyFont="1" applyBorder="1" applyAlignment="1">
      <alignment horizontal="center" vertical="center"/>
    </xf>
    <xf numFmtId="0" fontId="23" fillId="0" borderId="31" xfId="38" applyFont="1" applyBorder="1" applyAlignment="1">
      <alignment horizontal="center" vertical="center"/>
    </xf>
    <xf numFmtId="178" fontId="5" fillId="0" borderId="2" xfId="38" applyNumberFormat="1" applyFont="1" applyBorder="1" applyAlignment="1">
      <alignment horizontal="right" vertical="center"/>
    </xf>
    <xf numFmtId="0" fontId="5" fillId="0" borderId="2" xfId="38" applyNumberFormat="1" applyFont="1" applyBorder="1" applyAlignment="1">
      <alignment horizontal="right" vertical="center"/>
    </xf>
    <xf numFmtId="0" fontId="23" fillId="0" borderId="2" xfId="38" applyFont="1" applyBorder="1" applyAlignment="1">
      <alignment horizontal="center" vertical="center"/>
    </xf>
    <xf numFmtId="3" fontId="23" fillId="0" borderId="19" xfId="38" applyNumberFormat="1" applyFont="1" applyBorder="1" applyAlignment="1">
      <alignment horizontal="center" vertical="center"/>
    </xf>
    <xf numFmtId="0" fontId="23" fillId="0" borderId="35" xfId="38" quotePrefix="1" applyFont="1" applyBorder="1" applyAlignment="1">
      <alignment horizontal="center" vertical="center"/>
    </xf>
    <xf numFmtId="0" fontId="23" fillId="0" borderId="4" xfId="38" applyFont="1" applyBorder="1" applyAlignment="1">
      <alignment horizontal="right" vertical="center"/>
    </xf>
    <xf numFmtId="0" fontId="5" fillId="0" borderId="5" xfId="38" applyFont="1" applyBorder="1" applyAlignment="1">
      <alignment horizontal="right" vertical="center"/>
    </xf>
    <xf numFmtId="0" fontId="5" fillId="0" borderId="20" xfId="38" applyFont="1" applyBorder="1" applyAlignment="1">
      <alignment horizontal="right" vertical="center"/>
    </xf>
    <xf numFmtId="0" fontId="5" fillId="0" borderId="20" xfId="38" applyFont="1" applyBorder="1" applyAlignment="1">
      <alignment horizontal="left" vertical="center"/>
    </xf>
    <xf numFmtId="177" fontId="5" fillId="0" borderId="21" xfId="38" applyNumberFormat="1" applyFont="1" applyFill="1" applyBorder="1" applyAlignment="1">
      <alignment vertical="center" wrapText="1"/>
    </xf>
    <xf numFmtId="177" fontId="5" fillId="0" borderId="36" xfId="38" applyNumberFormat="1" applyFont="1" applyFill="1" applyBorder="1">
      <alignment vertical="center"/>
    </xf>
    <xf numFmtId="177" fontId="5" fillId="0" borderId="21" xfId="38" applyNumberFormat="1" applyFont="1" applyBorder="1" applyAlignment="1">
      <alignment vertical="center" wrapText="1"/>
    </xf>
    <xf numFmtId="177" fontId="5" fillId="0" borderId="36" xfId="38" applyNumberFormat="1" applyFont="1" applyBorder="1">
      <alignment vertical="center"/>
    </xf>
    <xf numFmtId="0" fontId="5" fillId="0" borderId="9" xfId="38" applyFont="1" applyBorder="1" applyAlignment="1">
      <alignment horizontal="right" vertical="center"/>
    </xf>
    <xf numFmtId="178" fontId="5" fillId="0" borderId="5" xfId="38" applyNumberFormat="1" applyFont="1" applyBorder="1" applyAlignment="1">
      <alignment horizontal="right" vertical="center"/>
    </xf>
    <xf numFmtId="0" fontId="5" fillId="0" borderId="5" xfId="38" applyFont="1" applyBorder="1" applyAlignment="1">
      <alignment horizontal="left" vertical="center"/>
    </xf>
    <xf numFmtId="3" fontId="5" fillId="0" borderId="3" xfId="38" applyNumberFormat="1" applyFont="1" applyBorder="1" applyAlignment="1">
      <alignment horizontal="left" vertical="center"/>
    </xf>
    <xf numFmtId="177" fontId="5" fillId="0" borderId="19" xfId="38" applyNumberFormat="1" applyFont="1" applyFill="1" applyBorder="1" applyAlignment="1">
      <alignment vertical="center" wrapText="1"/>
    </xf>
    <xf numFmtId="177" fontId="5" fillId="0" borderId="35" xfId="38" applyNumberFormat="1" applyFont="1" applyFill="1" applyBorder="1">
      <alignment vertical="center"/>
    </xf>
    <xf numFmtId="177" fontId="5" fillId="0" borderId="19" xfId="38" applyNumberFormat="1" applyFont="1" applyBorder="1" applyAlignment="1">
      <alignment vertical="center" wrapText="1"/>
    </xf>
    <xf numFmtId="177" fontId="5" fillId="0" borderId="35" xfId="38" applyNumberFormat="1" applyFont="1" applyBorder="1">
      <alignment vertical="center"/>
    </xf>
    <xf numFmtId="0" fontId="5" fillId="0" borderId="4" xfId="38" applyFont="1" applyBorder="1" applyAlignment="1">
      <alignment horizontal="right" vertical="center"/>
    </xf>
    <xf numFmtId="3" fontId="23" fillId="0" borderId="19" xfId="38" applyNumberFormat="1" applyFont="1" applyFill="1" applyBorder="1" applyAlignment="1">
      <alignment horizontal="center" vertical="center"/>
    </xf>
    <xf numFmtId="0" fontId="23" fillId="0" borderId="35" xfId="38" quotePrefix="1" applyFont="1" applyFill="1" applyBorder="1" applyAlignment="1">
      <alignment horizontal="center" vertical="center"/>
    </xf>
    <xf numFmtId="177" fontId="5" fillId="0" borderId="21" xfId="38" applyNumberFormat="1" applyFont="1" applyFill="1" applyBorder="1">
      <alignment vertical="center"/>
    </xf>
    <xf numFmtId="177" fontId="5" fillId="0" borderId="21" xfId="38" applyNumberFormat="1" applyFont="1" applyBorder="1">
      <alignment vertical="center"/>
    </xf>
    <xf numFmtId="177" fontId="5" fillId="0" borderId="19" xfId="38" applyNumberFormat="1" applyFont="1" applyFill="1" applyBorder="1">
      <alignment vertical="center"/>
    </xf>
    <xf numFmtId="177" fontId="5" fillId="0" borderId="19" xfId="38" applyNumberFormat="1" applyFont="1" applyBorder="1">
      <alignment vertical="center"/>
    </xf>
    <xf numFmtId="0" fontId="5" fillId="0" borderId="19" xfId="38" applyFont="1" applyFill="1" applyBorder="1" applyAlignment="1">
      <alignment horizontal="right" vertical="center"/>
    </xf>
    <xf numFmtId="0" fontId="5" fillId="0" borderId="35" xfId="38" applyFont="1" applyFill="1" applyBorder="1" applyAlignment="1">
      <alignment horizontal="right" vertical="center"/>
    </xf>
    <xf numFmtId="177" fontId="5" fillId="0" borderId="19" xfId="38" applyNumberFormat="1" applyFont="1" applyFill="1" applyBorder="1" applyAlignment="1">
      <alignment horizontal="right" vertical="center"/>
    </xf>
    <xf numFmtId="177" fontId="5" fillId="0" borderId="35" xfId="38" applyNumberFormat="1" applyFont="1" applyBorder="1" applyAlignment="1">
      <alignment horizontal="right" vertical="center"/>
    </xf>
    <xf numFmtId="0" fontId="5" fillId="0" borderId="4" xfId="38" applyFont="1" applyFill="1" applyBorder="1" applyAlignment="1">
      <alignment horizontal="right" vertical="center"/>
    </xf>
    <xf numFmtId="177" fontId="5" fillId="0" borderId="9" xfId="38" applyNumberFormat="1" applyFont="1" applyFill="1" applyBorder="1" applyAlignment="1">
      <alignment horizontal="right" vertical="center"/>
    </xf>
    <xf numFmtId="3" fontId="5" fillId="0" borderId="3" xfId="38" applyNumberFormat="1" applyFont="1" applyFill="1" applyBorder="1" applyAlignment="1">
      <alignment horizontal="left" vertical="center"/>
    </xf>
    <xf numFmtId="177" fontId="5" fillId="0" borderId="19" xfId="38" applyNumberFormat="1" applyFont="1" applyFill="1" applyBorder="1" applyAlignment="1">
      <alignment horizontal="right" vertical="center" wrapText="1"/>
    </xf>
    <xf numFmtId="177" fontId="5" fillId="0" borderId="35" xfId="38" applyNumberFormat="1" applyFont="1" applyFill="1" applyBorder="1" applyAlignment="1">
      <alignment horizontal="right" vertical="center"/>
    </xf>
    <xf numFmtId="178" fontId="5" fillId="3" borderId="60" xfId="38" applyNumberFormat="1" applyFont="1" applyFill="1" applyBorder="1" applyAlignment="1">
      <alignment horizontal="right" vertical="center"/>
    </xf>
    <xf numFmtId="0" fontId="5" fillId="0" borderId="71" xfId="38" applyFont="1" applyFill="1" applyBorder="1" applyAlignment="1">
      <alignment horizontal="left" vertical="center"/>
    </xf>
    <xf numFmtId="0" fontId="5" fillId="0" borderId="70" xfId="38" applyNumberFormat="1" applyFont="1" applyBorder="1" applyAlignment="1">
      <alignment horizontal="right" vertical="center"/>
    </xf>
    <xf numFmtId="0" fontId="5" fillId="0" borderId="7" xfId="38" applyFont="1" applyBorder="1" applyAlignment="1">
      <alignment horizontal="left" vertical="center"/>
    </xf>
    <xf numFmtId="3" fontId="5" fillId="0" borderId="11" xfId="38" applyNumberFormat="1" applyFont="1" applyBorder="1" applyAlignment="1">
      <alignment horizontal="left" vertical="center" wrapText="1"/>
    </xf>
    <xf numFmtId="3" fontId="5" fillId="0" borderId="1" xfId="38" applyNumberFormat="1" applyFont="1" applyBorder="1" applyAlignment="1">
      <alignment horizontal="left" vertical="center" wrapText="1"/>
    </xf>
    <xf numFmtId="177" fontId="5" fillId="0" borderId="135" xfId="38" applyNumberFormat="1" applyFont="1" applyFill="1" applyBorder="1">
      <alignment vertical="center"/>
    </xf>
    <xf numFmtId="0" fontId="5" fillId="0" borderId="4" xfId="38" applyFont="1" applyBorder="1" applyAlignment="1">
      <alignment vertical="center" wrapText="1"/>
    </xf>
    <xf numFmtId="178" fontId="5" fillId="3" borderId="129" xfId="38" applyNumberFormat="1" applyFont="1" applyFill="1" applyBorder="1" applyAlignment="1">
      <alignment horizontal="right" vertical="center"/>
    </xf>
    <xf numFmtId="178" fontId="5" fillId="3" borderId="61" xfId="38" applyNumberFormat="1" applyFont="1" applyFill="1" applyBorder="1" applyAlignment="1">
      <alignment horizontal="right" vertical="center"/>
    </xf>
    <xf numFmtId="0" fontId="5" fillId="0" borderId="130" xfId="38" applyNumberFormat="1" applyFont="1" applyBorder="1" applyAlignment="1">
      <alignment horizontal="right" vertical="center"/>
    </xf>
    <xf numFmtId="0" fontId="5" fillId="0" borderId="10" xfId="38" applyFont="1" applyBorder="1" applyAlignment="1">
      <alignment horizontal="left" vertical="center"/>
    </xf>
    <xf numFmtId="3" fontId="5" fillId="0" borderId="8" xfId="38" applyNumberFormat="1" applyFont="1" applyBorder="1" applyAlignment="1">
      <alignment horizontal="left" vertical="center" wrapText="1"/>
    </xf>
    <xf numFmtId="182" fontId="5" fillId="6" borderId="19" xfId="38" applyNumberFormat="1" applyFont="1" applyFill="1" applyBorder="1" applyAlignment="1">
      <alignment horizontal="right" vertical="center"/>
    </xf>
    <xf numFmtId="182" fontId="5" fillId="6" borderId="35" xfId="38" applyNumberFormat="1" applyFont="1" applyFill="1" applyBorder="1" applyAlignment="1">
      <alignment horizontal="right" vertical="center"/>
    </xf>
    <xf numFmtId="0" fontId="5" fillId="0" borderId="8" xfId="38" applyFont="1" applyBorder="1" applyAlignment="1">
      <alignment horizontal="left" vertical="center" wrapText="1"/>
    </xf>
    <xf numFmtId="0" fontId="5" fillId="0" borderId="10" xfId="38" applyFont="1" applyBorder="1" applyAlignment="1">
      <alignment horizontal="left" vertical="center" wrapText="1"/>
    </xf>
    <xf numFmtId="0" fontId="5" fillId="0" borderId="9" xfId="38" applyFont="1" applyBorder="1" applyAlignment="1">
      <alignment horizontal="left" vertical="center" wrapText="1"/>
    </xf>
    <xf numFmtId="0" fontId="5" fillId="0" borderId="3" xfId="38" applyFont="1" applyBorder="1">
      <alignment vertical="center"/>
    </xf>
    <xf numFmtId="177" fontId="5" fillId="0" borderId="19" xfId="38" applyNumberFormat="1" applyFont="1" applyBorder="1" applyAlignment="1">
      <alignment horizontal="right" vertical="center"/>
    </xf>
    <xf numFmtId="177" fontId="5" fillId="0" borderId="136" xfId="38" applyNumberFormat="1" applyFont="1" applyBorder="1" applyAlignment="1">
      <alignment horizontal="right" vertical="center"/>
    </xf>
    <xf numFmtId="177" fontId="5" fillId="0" borderId="4" xfId="38" applyNumberFormat="1" applyFont="1" applyBorder="1" applyAlignment="1">
      <alignment horizontal="right" vertical="center"/>
    </xf>
    <xf numFmtId="177" fontId="5" fillId="0" borderId="135" xfId="38" applyNumberFormat="1" applyFont="1" applyBorder="1" applyAlignment="1">
      <alignment horizontal="right" vertical="center"/>
    </xf>
    <xf numFmtId="0" fontId="5" fillId="0" borderId="3" xfId="38" applyFont="1" applyBorder="1" applyAlignment="1">
      <alignment horizontal="left" vertical="center" wrapText="1"/>
    </xf>
    <xf numFmtId="0" fontId="5" fillId="0" borderId="2" xfId="38" applyFont="1" applyBorder="1" applyAlignment="1">
      <alignment horizontal="left" vertical="center" wrapText="1"/>
    </xf>
    <xf numFmtId="0" fontId="5" fillId="0" borderId="4" xfId="38" applyFont="1" applyBorder="1" applyAlignment="1">
      <alignment horizontal="left" vertical="center" wrapText="1"/>
    </xf>
    <xf numFmtId="178" fontId="5" fillId="3" borderId="75" xfId="38" applyNumberFormat="1" applyFont="1" applyFill="1" applyBorder="1" applyAlignment="1">
      <alignment horizontal="right" vertical="center"/>
    </xf>
    <xf numFmtId="177" fontId="5" fillId="0" borderId="38" xfId="38" applyNumberFormat="1" applyFont="1" applyBorder="1" applyAlignment="1">
      <alignment horizontal="right" vertical="center"/>
    </xf>
    <xf numFmtId="177" fontId="5" fillId="0" borderId="37" xfId="38" applyNumberFormat="1" applyFont="1" applyBorder="1" applyAlignment="1">
      <alignment horizontal="right" vertical="center"/>
    </xf>
    <xf numFmtId="0" fontId="5" fillId="0" borderId="4" xfId="38" applyNumberFormat="1" applyFont="1" applyFill="1" applyBorder="1" applyAlignment="1">
      <alignment horizontal="right" vertical="center"/>
    </xf>
    <xf numFmtId="0" fontId="5" fillId="0" borderId="5" xfId="38" applyFont="1" applyFill="1" applyBorder="1" applyAlignment="1">
      <alignment horizontal="left" vertical="center"/>
    </xf>
    <xf numFmtId="177" fontId="5" fillId="0" borderId="3" xfId="38" applyNumberFormat="1" applyFont="1" applyFill="1" applyBorder="1" applyAlignment="1">
      <alignment horizontal="right" vertical="center"/>
    </xf>
    <xf numFmtId="177" fontId="5" fillId="0" borderId="4" xfId="38" applyNumberFormat="1" applyFont="1" applyFill="1" applyBorder="1">
      <alignment vertical="center"/>
    </xf>
    <xf numFmtId="177" fontId="5" fillId="0" borderId="4" xfId="38" applyNumberFormat="1" applyFont="1" applyFill="1" applyBorder="1" applyAlignment="1">
      <alignment horizontal="right" vertical="center"/>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5" fillId="0" borderId="4" xfId="38" applyFont="1" applyFill="1" applyBorder="1" applyAlignment="1">
      <alignment horizontal="left" vertical="center" wrapText="1"/>
    </xf>
    <xf numFmtId="0" fontId="5" fillId="0" borderId="2" xfId="38" applyFont="1" applyBorder="1" applyAlignment="1">
      <alignment horizontal="right" vertical="center"/>
    </xf>
    <xf numFmtId="177" fontId="5" fillId="0" borderId="2" xfId="38" applyNumberFormat="1" applyFont="1" applyBorder="1">
      <alignment vertical="center"/>
    </xf>
    <xf numFmtId="177" fontId="5" fillId="0" borderId="10" xfId="38" applyNumberFormat="1" applyFont="1" applyBorder="1" applyAlignment="1">
      <alignment horizontal="center" vertical="center"/>
    </xf>
    <xf numFmtId="177" fontId="5" fillId="0" borderId="10" xfId="38" applyNumberFormat="1" applyFont="1" applyBorder="1">
      <alignment vertical="center"/>
    </xf>
    <xf numFmtId="0" fontId="5" fillId="0" borderId="2" xfId="38" applyFont="1" applyBorder="1">
      <alignment vertical="center"/>
    </xf>
    <xf numFmtId="177" fontId="5" fillId="0" borderId="19" xfId="38" applyNumberFormat="1" applyFont="1" applyBorder="1" applyAlignment="1">
      <alignment horizontal="center" vertical="center"/>
    </xf>
    <xf numFmtId="177" fontId="5" fillId="0" borderId="5" xfId="38" applyNumberFormat="1" applyFont="1" applyBorder="1">
      <alignment vertical="center"/>
    </xf>
    <xf numFmtId="0" fontId="5" fillId="0" borderId="5" xfId="38" applyFont="1" applyBorder="1">
      <alignment vertical="center"/>
    </xf>
    <xf numFmtId="177" fontId="5" fillId="0" borderId="51" xfId="38" applyNumberFormat="1" applyFont="1" applyFill="1" applyBorder="1" applyAlignment="1">
      <alignment horizontal="right" vertical="center"/>
    </xf>
    <xf numFmtId="177" fontId="5" fillId="0" borderId="135" xfId="38" applyNumberFormat="1" applyFont="1" applyFill="1" applyBorder="1" applyAlignment="1">
      <alignment horizontal="right" vertical="center"/>
    </xf>
    <xf numFmtId="177" fontId="5" fillId="0" borderId="5" xfId="38" applyNumberFormat="1" applyFont="1" applyFill="1" applyBorder="1" applyAlignment="1">
      <alignment horizontal="right" vertical="center"/>
    </xf>
    <xf numFmtId="0" fontId="24" fillId="0" borderId="0" xfId="38" applyFont="1">
      <alignment vertical="center"/>
    </xf>
    <xf numFmtId="177" fontId="5" fillId="0" borderId="51" xfId="38" applyNumberFormat="1" applyFont="1" applyBorder="1" applyAlignment="1">
      <alignment horizontal="right" vertical="center"/>
    </xf>
    <xf numFmtId="177" fontId="5" fillId="0" borderId="5" xfId="38" applyNumberFormat="1" applyFont="1" applyBorder="1" applyAlignment="1">
      <alignment horizontal="right" vertical="center"/>
    </xf>
    <xf numFmtId="177" fontId="5" fillId="0" borderId="51" xfId="38" applyNumberFormat="1" applyFont="1" applyBorder="1">
      <alignment vertical="center"/>
    </xf>
    <xf numFmtId="177" fontId="5" fillId="0" borderId="135" xfId="38" applyNumberFormat="1" applyFont="1" applyBorder="1" applyAlignment="1">
      <alignment horizontal="center" vertical="center"/>
    </xf>
    <xf numFmtId="0" fontId="5" fillId="0" borderId="0" xfId="38" applyFont="1" applyBorder="1" applyAlignment="1">
      <alignment horizontal="right" vertical="center"/>
    </xf>
    <xf numFmtId="177" fontId="5" fillId="0" borderId="2" xfId="38" applyNumberFormat="1" applyFont="1" applyBorder="1" applyAlignment="1">
      <alignment horizontal="right" vertical="center"/>
    </xf>
    <xf numFmtId="0" fontId="5" fillId="0" borderId="0" xfId="38" applyFont="1" applyAlignment="1">
      <alignment vertical="center" wrapText="1"/>
    </xf>
    <xf numFmtId="177" fontId="5" fillId="0" borderId="0" xfId="38" applyNumberFormat="1" applyFont="1">
      <alignment vertical="center"/>
    </xf>
    <xf numFmtId="181" fontId="5" fillId="0" borderId="0" xfId="38" applyNumberFormat="1" applyFont="1">
      <alignment vertical="center"/>
    </xf>
    <xf numFmtId="0" fontId="5" fillId="2" borderId="11" xfId="38" applyFont="1" applyFill="1" applyBorder="1">
      <alignment vertical="center"/>
    </xf>
    <xf numFmtId="0" fontId="5" fillId="2" borderId="12" xfId="38" applyFont="1" applyFill="1" applyBorder="1">
      <alignment vertical="center"/>
    </xf>
    <xf numFmtId="177" fontId="5" fillId="5" borderId="12" xfId="38" applyNumberFormat="1" applyFont="1" applyFill="1" applyBorder="1">
      <alignment vertical="center"/>
    </xf>
    <xf numFmtId="0" fontId="5" fillId="5" borderId="30" xfId="38" applyFont="1" applyFill="1" applyBorder="1">
      <alignment vertical="center"/>
    </xf>
    <xf numFmtId="0" fontId="5" fillId="2" borderId="1" xfId="38" applyFont="1" applyFill="1" applyBorder="1">
      <alignment vertical="center"/>
    </xf>
    <xf numFmtId="0" fontId="5" fillId="2" borderId="0" xfId="38" applyFont="1" applyFill="1" applyBorder="1">
      <alignment vertical="center"/>
    </xf>
    <xf numFmtId="0" fontId="5" fillId="5" borderId="0" xfId="38" applyFont="1" applyFill="1" applyBorder="1">
      <alignment vertical="center"/>
    </xf>
    <xf numFmtId="0" fontId="5" fillId="5" borderId="31" xfId="38" applyFont="1" applyFill="1" applyBorder="1">
      <alignment vertical="center"/>
    </xf>
    <xf numFmtId="0" fontId="5" fillId="2" borderId="0" xfId="38" quotePrefix="1" applyFont="1" applyFill="1" applyBorder="1">
      <alignment vertical="center"/>
    </xf>
    <xf numFmtId="0" fontId="5" fillId="5" borderId="0" xfId="38" quotePrefix="1" applyNumberFormat="1" applyFont="1" applyFill="1" applyBorder="1">
      <alignment vertical="center"/>
    </xf>
    <xf numFmtId="0" fontId="5" fillId="2" borderId="8" xfId="38" applyFont="1" applyFill="1" applyBorder="1">
      <alignment vertical="center"/>
    </xf>
    <xf numFmtId="0" fontId="5" fillId="2" borderId="10" xfId="38" applyFont="1" applyFill="1" applyBorder="1">
      <alignment vertical="center"/>
    </xf>
    <xf numFmtId="0" fontId="5" fillId="5" borderId="9" xfId="38" applyFont="1" applyFill="1" applyBorder="1">
      <alignment vertical="center"/>
    </xf>
    <xf numFmtId="0" fontId="19" fillId="0" borderId="0" xfId="21" applyFont="1" applyFill="1" applyAlignment="1">
      <alignment horizontal="center" vertical="center"/>
    </xf>
    <xf numFmtId="0" fontId="5" fillId="0" borderId="0" xfId="21" applyFont="1" applyFill="1">
      <alignment vertical="center"/>
    </xf>
    <xf numFmtId="0" fontId="19" fillId="0" borderId="0" xfId="21" applyFont="1" applyFill="1" applyAlignment="1">
      <alignment horizontal="center" vertical="center" wrapText="1"/>
    </xf>
    <xf numFmtId="0" fontId="19" fillId="0" borderId="0" xfId="21" applyFont="1" applyFill="1" applyAlignment="1">
      <alignment vertical="center" wrapText="1"/>
    </xf>
    <xf numFmtId="0" fontId="5" fillId="0" borderId="0" xfId="21" applyFont="1" applyFill="1" applyAlignment="1">
      <alignment horizontal="center" vertical="center"/>
    </xf>
    <xf numFmtId="0" fontId="5" fillId="0" borderId="0" xfId="21" applyFont="1" applyFill="1" applyAlignment="1">
      <alignment horizontal="center" vertical="center" wrapText="1"/>
    </xf>
    <xf numFmtId="0" fontId="8" fillId="0" borderId="0" xfId="21" applyFont="1" applyFill="1">
      <alignment vertical="center"/>
    </xf>
    <xf numFmtId="9" fontId="5" fillId="0" borderId="0" xfId="21" applyNumberFormat="1" applyFont="1" applyFill="1" applyAlignment="1">
      <alignment horizontal="center" vertical="center"/>
    </xf>
    <xf numFmtId="185" fontId="5" fillId="0" borderId="0" xfId="21" applyNumberFormat="1" applyFont="1" applyFill="1" applyAlignment="1">
      <alignment horizontal="center" vertical="center"/>
    </xf>
    <xf numFmtId="0" fontId="5" fillId="0" borderId="0" xfId="21" applyFont="1" applyFill="1" applyAlignment="1">
      <alignment horizontal="right" vertical="center"/>
    </xf>
    <xf numFmtId="0" fontId="5" fillId="0" borderId="0" xfId="24" applyFont="1"/>
    <xf numFmtId="0" fontId="5" fillId="0" borderId="0" xfId="24" applyFont="1"/>
    <xf numFmtId="0" fontId="5" fillId="0" borderId="0" xfId="24" applyFont="1"/>
    <xf numFmtId="0" fontId="5" fillId="0" borderId="0" xfId="0" applyFont="1"/>
    <xf numFmtId="0" fontId="5" fillId="0" borderId="0" xfId="23" applyFont="1"/>
    <xf numFmtId="0" fontId="5" fillId="0" borderId="0" xfId="0" applyFont="1"/>
    <xf numFmtId="0" fontId="5" fillId="0" borderId="0" xfId="23" applyFont="1"/>
    <xf numFmtId="188" fontId="25" fillId="0" borderId="0" xfId="0" applyNumberFormat="1" applyFont="1" applyAlignment="1">
      <alignment horizontal="center" vertical="center"/>
    </xf>
    <xf numFmtId="188" fontId="25" fillId="0" borderId="30" xfId="0" applyNumberFormat="1" applyFont="1" applyBorder="1" applyAlignment="1">
      <alignment horizontal="center" vertical="center"/>
    </xf>
    <xf numFmtId="190" fontId="25" fillId="0" borderId="7" xfId="0" applyNumberFormat="1" applyFont="1" applyBorder="1" applyAlignment="1">
      <alignment horizontal="center" vertical="center"/>
    </xf>
    <xf numFmtId="188" fontId="25" fillId="0" borderId="31" xfId="0" applyNumberFormat="1" applyFont="1" applyBorder="1" applyAlignment="1">
      <alignment horizontal="center" vertical="center"/>
    </xf>
    <xf numFmtId="190" fontId="25" fillId="0" borderId="13" xfId="0" applyNumberFormat="1" applyFont="1" applyBorder="1" applyAlignment="1">
      <alignment horizontal="center" vertical="center"/>
    </xf>
    <xf numFmtId="176" fontId="25" fillId="0" borderId="1" xfId="30" applyNumberFormat="1" applyFont="1" applyFill="1" applyBorder="1" applyAlignment="1">
      <alignment vertical="center" wrapText="1"/>
    </xf>
    <xf numFmtId="179" fontId="25" fillId="0" borderId="0" xfId="30" applyNumberFormat="1" applyFont="1" applyFill="1" applyBorder="1" applyAlignment="1">
      <alignment vertical="center" wrapText="1"/>
    </xf>
    <xf numFmtId="179" fontId="25" fillId="0" borderId="0" xfId="30" applyNumberFormat="1" applyFont="1" applyFill="1" applyBorder="1" applyAlignment="1">
      <alignment horizontal="center" vertical="center" wrapText="1"/>
    </xf>
    <xf numFmtId="179" fontId="25" fillId="0" borderId="31" xfId="30" applyNumberFormat="1" applyFont="1" applyFill="1" applyBorder="1" applyAlignment="1">
      <alignment horizontal="center" vertical="center" wrapText="1"/>
    </xf>
    <xf numFmtId="179" fontId="25" fillId="0" borderId="153" xfId="30" applyNumberFormat="1" applyFont="1" applyFill="1" applyBorder="1" applyAlignment="1">
      <alignment vertical="center" wrapText="1"/>
    </xf>
    <xf numFmtId="188" fontId="25" fillId="0" borderId="1" xfId="0" applyNumberFormat="1" applyFont="1" applyBorder="1" applyAlignment="1">
      <alignment horizontal="center" vertical="center"/>
    </xf>
    <xf numFmtId="188" fontId="25" fillId="0" borderId="0" xfId="0" applyNumberFormat="1" applyFont="1" applyBorder="1" applyAlignment="1">
      <alignment horizontal="right" vertical="center"/>
    </xf>
    <xf numFmtId="188" fontId="25" fillId="0" borderId="0" xfId="0" applyNumberFormat="1" applyFont="1" applyBorder="1" applyAlignment="1">
      <alignment horizontal="center" vertical="center"/>
    </xf>
    <xf numFmtId="188" fontId="25" fillId="0" borderId="13" xfId="0" applyNumberFormat="1" applyFont="1" applyBorder="1" applyAlignment="1">
      <alignment horizontal="center" vertical="center" wrapText="1"/>
    </xf>
    <xf numFmtId="188" fontId="25" fillId="0" borderId="13" xfId="0" applyNumberFormat="1" applyFont="1" applyBorder="1" applyAlignment="1">
      <alignment horizontal="center" vertical="center"/>
    </xf>
    <xf numFmtId="179" fontId="25" fillId="0" borderId="138" xfId="30" applyNumberFormat="1" applyFont="1" applyFill="1" applyBorder="1" applyAlignment="1">
      <alignment horizontal="center" vertical="center"/>
    </xf>
    <xf numFmtId="176" fontId="25" fillId="0" borderId="1" xfId="30" applyNumberFormat="1" applyFont="1" applyFill="1" applyBorder="1" applyAlignment="1">
      <alignment horizontal="center" vertical="center" wrapText="1"/>
    </xf>
    <xf numFmtId="179" fontId="25" fillId="0" borderId="149" xfId="30" applyNumberFormat="1" applyFont="1" applyFill="1" applyBorder="1" applyAlignment="1">
      <alignment horizontal="center" vertical="center" wrapText="1"/>
    </xf>
    <xf numFmtId="176" fontId="25" fillId="0" borderId="1" xfId="30" applyNumberFormat="1" applyFont="1" applyFill="1" applyBorder="1" applyAlignment="1">
      <alignment vertical="center"/>
    </xf>
    <xf numFmtId="179" fontId="25" fillId="0" borderId="1" xfId="30" applyNumberFormat="1" applyFont="1" applyFill="1" applyBorder="1" applyAlignment="1">
      <alignment vertical="center" wrapText="1"/>
    </xf>
    <xf numFmtId="179" fontId="25" fillId="0" borderId="22" xfId="30" applyNumberFormat="1" applyFont="1" applyFill="1" applyBorder="1" applyAlignment="1">
      <alignment horizontal="center" vertical="center" wrapText="1"/>
    </xf>
    <xf numFmtId="188" fontId="25" fillId="0" borderId="9" xfId="0" applyNumberFormat="1" applyFont="1" applyBorder="1" applyAlignment="1">
      <alignment horizontal="center" vertical="center"/>
    </xf>
    <xf numFmtId="188" fontId="25" fillId="0" borderId="8" xfId="0" applyNumberFormat="1" applyFont="1" applyBorder="1" applyAlignment="1">
      <alignment horizontal="center" vertical="center"/>
    </xf>
    <xf numFmtId="188" fontId="25" fillId="0" borderId="10" xfId="0" applyNumberFormat="1" applyFont="1" applyBorder="1" applyAlignment="1">
      <alignment horizontal="right" vertical="center"/>
    </xf>
    <xf numFmtId="188" fontId="25" fillId="0" borderId="10" xfId="0" applyNumberFormat="1" applyFont="1" applyBorder="1" applyAlignment="1">
      <alignment horizontal="center" vertical="center"/>
    </xf>
    <xf numFmtId="188" fontId="25" fillId="0" borderId="20" xfId="0" applyNumberFormat="1" applyFont="1" applyBorder="1" applyAlignment="1">
      <alignment horizontal="center" vertical="center"/>
    </xf>
    <xf numFmtId="188" fontId="25" fillId="0" borderId="20" xfId="0" applyNumberFormat="1" applyFont="1" applyBorder="1" applyAlignment="1">
      <alignment horizontal="center" vertical="center" wrapText="1"/>
    </xf>
    <xf numFmtId="188" fontId="25" fillId="0" borderId="8" xfId="0" applyNumberFormat="1" applyFont="1" applyBorder="1" applyAlignment="1">
      <alignment horizontal="center" vertical="center" wrapText="1"/>
    </xf>
    <xf numFmtId="188" fontId="25" fillId="0" borderId="10" xfId="0" applyNumberFormat="1" applyFont="1" applyBorder="1" applyAlignment="1">
      <alignment horizontal="center" vertical="center" wrapText="1"/>
    </xf>
    <xf numFmtId="188" fontId="25" fillId="0" borderId="9" xfId="0" applyNumberFormat="1" applyFont="1" applyBorder="1" applyAlignment="1">
      <alignment horizontal="center" vertical="center" wrapText="1"/>
    </xf>
    <xf numFmtId="190" fontId="25" fillId="0" borderId="20" xfId="0" applyNumberFormat="1" applyFont="1" applyBorder="1" applyAlignment="1">
      <alignment horizontal="center" vertical="center"/>
    </xf>
    <xf numFmtId="3" fontId="25" fillId="0" borderId="20" xfId="30" applyNumberFormat="1" applyFont="1" applyFill="1" applyBorder="1" applyAlignment="1">
      <alignment horizontal="center" vertical="center" wrapText="1"/>
    </xf>
    <xf numFmtId="190" fontId="25" fillId="0" borderId="5" xfId="0" applyNumberFormat="1" applyFont="1" applyBorder="1" applyAlignment="1">
      <alignment horizontal="center" vertical="center"/>
    </xf>
    <xf numFmtId="188" fontId="25" fillId="0" borderId="0" xfId="0" applyNumberFormat="1" applyFont="1" applyAlignment="1">
      <alignment horizontal="center" vertical="center" wrapText="1"/>
    </xf>
    <xf numFmtId="176" fontId="25" fillId="0" borderId="2" xfId="30" applyNumberFormat="1" applyFont="1" applyFill="1" applyBorder="1" applyAlignment="1">
      <alignment horizontal="right" vertical="center"/>
    </xf>
    <xf numFmtId="179" fontId="25" fillId="0" borderId="2" xfId="30" applyNumberFormat="1" applyFont="1" applyFill="1" applyBorder="1" applyAlignment="1">
      <alignment horizontal="right" vertical="center"/>
    </xf>
    <xf numFmtId="176" fontId="25" fillId="0" borderId="2" xfId="30" applyNumberFormat="1" applyFont="1" applyFill="1" applyBorder="1" applyAlignment="1">
      <alignment vertical="center"/>
    </xf>
    <xf numFmtId="176" fontId="25" fillId="0" borderId="2" xfId="30" applyNumberFormat="1" applyFont="1" applyFill="1" applyBorder="1" applyAlignment="1">
      <alignment horizontal="right" vertical="center" wrapText="1"/>
    </xf>
    <xf numFmtId="179" fontId="25" fillId="0" borderId="2" xfId="30" applyNumberFormat="1" applyFont="1" applyFill="1" applyBorder="1" applyAlignment="1">
      <alignment horizontal="right" vertical="center" wrapText="1"/>
    </xf>
    <xf numFmtId="179" fontId="25" fillId="0" borderId="2" xfId="30" applyNumberFormat="1" applyFont="1" applyFill="1" applyBorder="1" applyAlignment="1">
      <alignment horizontal="center" vertical="center" wrapText="1"/>
    </xf>
    <xf numFmtId="192" fontId="25" fillId="0" borderId="2" xfId="30" applyNumberFormat="1" applyFont="1" applyFill="1" applyBorder="1" applyAlignment="1">
      <alignment horizontal="right" vertical="center" wrapText="1"/>
    </xf>
    <xf numFmtId="188" fontId="25" fillId="0" borderId="0" xfId="0" applyNumberFormat="1" applyFont="1" applyAlignment="1">
      <alignment horizontal="right" vertical="center"/>
    </xf>
    <xf numFmtId="189" fontId="25" fillId="0" borderId="0" xfId="0" applyNumberFormat="1" applyFont="1" applyAlignment="1">
      <alignment horizontal="center" vertical="center"/>
    </xf>
    <xf numFmtId="190" fontId="25" fillId="0" borderId="0" xfId="0" applyNumberFormat="1" applyFont="1" applyAlignment="1">
      <alignment horizontal="center" vertical="center"/>
    </xf>
    <xf numFmtId="188" fontId="25" fillId="0" borderId="12" xfId="0" applyNumberFormat="1" applyFont="1" applyBorder="1" applyAlignment="1">
      <alignment horizontal="center" vertical="center"/>
    </xf>
    <xf numFmtId="189" fontId="25" fillId="0" borderId="12" xfId="0" applyNumberFormat="1" applyFont="1" applyBorder="1" applyAlignment="1">
      <alignment horizontal="center" vertical="center"/>
    </xf>
    <xf numFmtId="188" fontId="25" fillId="0" borderId="11" xfId="0" applyNumberFormat="1" applyFont="1" applyBorder="1" applyAlignment="1">
      <alignment horizontal="center" vertical="center"/>
    </xf>
    <xf numFmtId="188" fontId="25" fillId="0" borderId="7" xfId="0" applyNumberFormat="1" applyFont="1" applyBorder="1" applyAlignment="1">
      <alignment horizontal="center" vertical="center"/>
    </xf>
    <xf numFmtId="188" fontId="25" fillId="0" borderId="5" xfId="0" applyNumberFormat="1" applyFont="1" applyBorder="1" applyAlignment="1">
      <alignment horizontal="center" vertical="center"/>
    </xf>
    <xf numFmtId="188" fontId="25" fillId="0" borderId="7" xfId="0" applyNumberFormat="1" applyFont="1" applyBorder="1" applyAlignment="1">
      <alignment horizontal="center" vertical="center" wrapText="1"/>
    </xf>
    <xf numFmtId="188" fontId="25" fillId="0" borderId="11" xfId="0" applyNumberFormat="1" applyFont="1" applyBorder="1" applyAlignment="1">
      <alignment horizontal="center" vertical="center" wrapText="1"/>
    </xf>
    <xf numFmtId="188" fontId="25" fillId="0" borderId="12" xfId="0" applyNumberFormat="1" applyFont="1" applyBorder="1" applyAlignment="1">
      <alignment horizontal="center" vertical="center" wrapText="1"/>
    </xf>
    <xf numFmtId="188" fontId="25" fillId="0" borderId="30" xfId="0" applyNumberFormat="1" applyFont="1" applyBorder="1" applyAlignment="1">
      <alignment horizontal="center" vertical="center" wrapText="1"/>
    </xf>
    <xf numFmtId="189" fontId="25" fillId="0" borderId="0" xfId="0" applyNumberFormat="1" applyFont="1" applyBorder="1" applyAlignment="1">
      <alignment horizontal="center" vertical="center"/>
    </xf>
    <xf numFmtId="188" fontId="25" fillId="0" borderId="1" xfId="0" applyNumberFormat="1" applyFont="1" applyBorder="1" applyAlignment="1">
      <alignment horizontal="center" vertical="center" wrapText="1"/>
    </xf>
    <xf numFmtId="188" fontId="25" fillId="0" borderId="0" xfId="0" applyNumberFormat="1" applyFont="1" applyBorder="1" applyAlignment="1">
      <alignment horizontal="center" vertical="center" wrapText="1"/>
    </xf>
    <xf numFmtId="188" fontId="25" fillId="0" borderId="31" xfId="0" applyNumberFormat="1" applyFont="1" applyBorder="1" applyAlignment="1">
      <alignment horizontal="center" vertical="center" wrapText="1"/>
    </xf>
    <xf numFmtId="188" fontId="25" fillId="0" borderId="0" xfId="0" applyNumberFormat="1" applyFont="1" applyBorder="1" applyAlignment="1">
      <alignment vertical="center"/>
    </xf>
    <xf numFmtId="190" fontId="25" fillId="0" borderId="13" xfId="0" applyNumberFormat="1" applyFont="1" applyBorder="1" applyAlignment="1">
      <alignment horizontal="center" vertical="center" wrapText="1"/>
    </xf>
    <xf numFmtId="190" fontId="25" fillId="0" borderId="1" xfId="0" applyNumberFormat="1" applyFont="1" applyBorder="1" applyAlignment="1">
      <alignment horizontal="center" vertical="center" wrapText="1"/>
    </xf>
    <xf numFmtId="190" fontId="25" fillId="0" borderId="0" xfId="0" applyNumberFormat="1" applyFont="1" applyBorder="1" applyAlignment="1">
      <alignment horizontal="center" vertical="center" wrapText="1"/>
    </xf>
    <xf numFmtId="190" fontId="25" fillId="0" borderId="31" xfId="0" applyNumberFormat="1" applyFont="1" applyBorder="1" applyAlignment="1">
      <alignment horizontal="center" vertical="center" wrapText="1"/>
    </xf>
    <xf numFmtId="190" fontId="25" fillId="0" borderId="20" xfId="0" applyNumberFormat="1" applyFont="1" applyBorder="1" applyAlignment="1">
      <alignment horizontal="center" vertical="center" wrapText="1"/>
    </xf>
    <xf numFmtId="190" fontId="25" fillId="0" borderId="8" xfId="0" applyNumberFormat="1" applyFont="1" applyBorder="1" applyAlignment="1">
      <alignment horizontal="center" vertical="center" wrapText="1"/>
    </xf>
    <xf numFmtId="190" fontId="25" fillId="0" borderId="10" xfId="0" applyNumberFormat="1" applyFont="1" applyBorder="1" applyAlignment="1">
      <alignment horizontal="center" vertical="center" wrapText="1"/>
    </xf>
    <xf numFmtId="190" fontId="25" fillId="0" borderId="9" xfId="0" applyNumberFormat="1" applyFont="1" applyBorder="1" applyAlignment="1">
      <alignment horizontal="center" vertical="center" wrapText="1"/>
    </xf>
    <xf numFmtId="190" fontId="25" fillId="0" borderId="7" xfId="0" applyNumberFormat="1" applyFont="1" applyBorder="1" applyAlignment="1">
      <alignment horizontal="center" vertical="center" wrapText="1"/>
    </xf>
    <xf numFmtId="190" fontId="25" fillId="0" borderId="11" xfId="0" applyNumberFormat="1" applyFont="1" applyBorder="1" applyAlignment="1">
      <alignment horizontal="center" vertical="center" wrapText="1"/>
    </xf>
    <xf numFmtId="190" fontId="25" fillId="0" borderId="12" xfId="0" applyNumberFormat="1" applyFont="1" applyBorder="1" applyAlignment="1">
      <alignment horizontal="center" vertical="center" wrapText="1"/>
    </xf>
    <xf numFmtId="190" fontId="25" fillId="0" borderId="30" xfId="0" applyNumberFormat="1" applyFont="1" applyBorder="1" applyAlignment="1">
      <alignment horizontal="center" vertical="center" wrapText="1"/>
    </xf>
    <xf numFmtId="189" fontId="25" fillId="0" borderId="10" xfId="0" applyNumberFormat="1" applyFont="1" applyBorder="1" applyAlignment="1">
      <alignment horizontal="center" vertical="center"/>
    </xf>
    <xf numFmtId="176" fontId="25" fillId="0" borderId="0" xfId="30" applyNumberFormat="1" applyFont="1" applyFill="1" applyAlignment="1">
      <alignment vertical="center"/>
    </xf>
    <xf numFmtId="179" fontId="25" fillId="0" borderId="0" xfId="30" applyNumberFormat="1" applyFont="1" applyFill="1" applyAlignment="1">
      <alignment vertical="center"/>
    </xf>
    <xf numFmtId="179" fontId="25" fillId="0" borderId="0" xfId="30" applyNumberFormat="1" applyFont="1" applyFill="1" applyAlignment="1">
      <alignment horizontal="center" vertical="center"/>
    </xf>
    <xf numFmtId="192" fontId="25" fillId="0" borderId="0" xfId="30" applyNumberFormat="1" applyFont="1" applyFill="1" applyBorder="1" applyAlignment="1">
      <alignment vertical="center"/>
    </xf>
    <xf numFmtId="192" fontId="25" fillId="0" borderId="0" xfId="30" applyNumberFormat="1" applyFont="1" applyFill="1" applyAlignment="1">
      <alignment vertical="center"/>
    </xf>
    <xf numFmtId="0" fontId="5" fillId="0" borderId="0" xfId="0" applyFont="1"/>
    <xf numFmtId="177" fontId="5" fillId="0" borderId="35" xfId="38" applyNumberFormat="1" applyFont="1" applyBorder="1" applyAlignment="1">
      <alignment horizontal="right" vertical="center"/>
    </xf>
    <xf numFmtId="178" fontId="5" fillId="3" borderId="75" xfId="38" applyNumberFormat="1" applyFont="1" applyFill="1" applyBorder="1" applyAlignment="1">
      <alignment horizontal="right" vertical="center"/>
    </xf>
    <xf numFmtId="177" fontId="5" fillId="0" borderId="19" xfId="38" applyNumberFormat="1" applyFont="1" applyBorder="1" applyAlignment="1">
      <alignment horizontal="right" vertical="center"/>
    </xf>
    <xf numFmtId="0" fontId="0" fillId="0" borderId="12" xfId="0" applyFont="1" applyFill="1" applyBorder="1" applyAlignment="1">
      <alignment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0" xfId="23" applyFont="1"/>
    <xf numFmtId="0" fontId="20" fillId="0" borderId="0" xfId="0" applyFont="1" applyAlignment="1">
      <alignment vertical="center"/>
    </xf>
    <xf numFmtId="0" fontId="5" fillId="0" borderId="0" xfId="0" applyFont="1" applyAlignment="1">
      <alignment vertical="center"/>
    </xf>
    <xf numFmtId="3" fontId="26" fillId="0" borderId="5" xfId="30" applyNumberFormat="1" applyFont="1" applyFill="1" applyBorder="1" applyAlignment="1">
      <alignment horizontal="center" vertical="center" wrapText="1"/>
    </xf>
    <xf numFmtId="0" fontId="28" fillId="0" borderId="0" xfId="45" applyFont="1">
      <alignment vertical="center"/>
    </xf>
    <xf numFmtId="0" fontId="26" fillId="0" borderId="0" xfId="0" applyFont="1"/>
    <xf numFmtId="3" fontId="5" fillId="0" borderId="154" xfId="30" applyNumberFormat="1" applyFont="1" applyFill="1" applyBorder="1" applyAlignment="1">
      <alignment horizontal="distributed" vertical="center"/>
    </xf>
    <xf numFmtId="176" fontId="18" fillId="0" borderId="154" xfId="45" applyNumberFormat="1" applyFont="1" applyBorder="1">
      <alignment vertical="center"/>
    </xf>
    <xf numFmtId="3" fontId="5" fillId="0" borderId="155" xfId="30" applyNumberFormat="1" applyFont="1" applyFill="1" applyBorder="1" applyAlignment="1">
      <alignment horizontal="distributed" vertical="center"/>
    </xf>
    <xf numFmtId="176" fontId="18" fillId="0" borderId="155" xfId="45" applyNumberFormat="1" applyFont="1" applyBorder="1">
      <alignment vertical="center"/>
    </xf>
    <xf numFmtId="0" fontId="0" fillId="0" borderId="0" xfId="0" applyFont="1" applyFill="1" applyBorder="1" applyAlignment="1">
      <alignment vertical="center" wrapText="1"/>
    </xf>
    <xf numFmtId="0" fontId="5" fillId="0" borderId="12" xfId="0" applyFont="1" applyFill="1" applyBorder="1" applyAlignment="1">
      <alignment vertical="center"/>
    </xf>
    <xf numFmtId="0" fontId="5" fillId="0" borderId="10" xfId="0" applyFont="1" applyFill="1" applyBorder="1" applyAlignment="1">
      <alignment vertical="center" wrapText="1"/>
    </xf>
    <xf numFmtId="0" fontId="5" fillId="0" borderId="10" xfId="0" quotePrefix="1" applyFont="1" applyFill="1" applyBorder="1" applyAlignment="1">
      <alignment vertical="center" wrapText="1"/>
    </xf>
    <xf numFmtId="178" fontId="5" fillId="3" borderId="76" xfId="38" applyNumberFormat="1" applyFont="1" applyFill="1" applyBorder="1" applyAlignment="1">
      <alignment horizontal="right" vertical="center"/>
    </xf>
    <xf numFmtId="0" fontId="5" fillId="2" borderId="0" xfId="38" quotePrefix="1" applyNumberFormat="1" applyFont="1" applyFill="1" applyBorder="1">
      <alignment vertical="center"/>
    </xf>
    <xf numFmtId="177" fontId="5" fillId="5" borderId="0" xfId="38" applyNumberFormat="1" applyFont="1" applyFill="1" applyBorder="1">
      <alignment vertical="center"/>
    </xf>
    <xf numFmtId="0" fontId="5" fillId="5" borderId="0" xfId="38" quotePrefix="1" applyFont="1" applyFill="1" applyBorder="1">
      <alignment vertical="center"/>
    </xf>
    <xf numFmtId="0" fontId="5" fillId="5" borderId="10" xfId="38" applyFont="1" applyFill="1" applyBorder="1">
      <alignment vertical="center"/>
    </xf>
    <xf numFmtId="0" fontId="5" fillId="0" borderId="0" xfId="0" applyFont="1"/>
    <xf numFmtId="0" fontId="29" fillId="0" borderId="0" xfId="0" applyFont="1" applyAlignment="1">
      <alignment vertical="center"/>
    </xf>
    <xf numFmtId="0" fontId="5" fillId="3" borderId="120" xfId="0" applyFont="1" applyFill="1" applyBorder="1" applyAlignment="1" applyProtection="1">
      <alignment horizontal="center" vertical="center"/>
      <protection locked="0"/>
    </xf>
    <xf numFmtId="0" fontId="5" fillId="3" borderId="121" xfId="0" applyFont="1" applyFill="1" applyBorder="1" applyAlignment="1" applyProtection="1">
      <alignment horizontal="center" vertical="center"/>
      <protection locked="0"/>
    </xf>
    <xf numFmtId="0" fontId="5" fillId="3" borderId="122" xfId="0" applyFont="1" applyFill="1" applyBorder="1" applyAlignment="1" applyProtection="1">
      <alignment horizontal="center" vertical="center"/>
      <protection locked="0"/>
    </xf>
    <xf numFmtId="0" fontId="5" fillId="3" borderId="123" xfId="0" applyFont="1" applyFill="1" applyBorder="1" applyAlignment="1" applyProtection="1">
      <alignment horizontal="center" vertical="center"/>
      <protection locked="0"/>
    </xf>
    <xf numFmtId="0" fontId="5" fillId="3" borderId="89" xfId="0" applyFont="1" applyFill="1" applyBorder="1" applyAlignment="1" applyProtection="1">
      <alignment horizontal="center" vertical="center"/>
      <protection locked="0"/>
    </xf>
    <xf numFmtId="0" fontId="5" fillId="3" borderId="124" xfId="0" applyFont="1" applyFill="1" applyBorder="1" applyAlignment="1" applyProtection="1">
      <alignment horizontal="center" vertical="center"/>
      <protection locked="0"/>
    </xf>
    <xf numFmtId="9" fontId="5" fillId="0" borderId="125" xfId="0" applyNumberFormat="1" applyFont="1" applyBorder="1" applyAlignment="1">
      <alignment horizontal="center" vertical="center"/>
    </xf>
    <xf numFmtId="9" fontId="5" fillId="0" borderId="95" xfId="0" applyNumberFormat="1" applyFont="1" applyBorder="1" applyAlignment="1">
      <alignment horizontal="center" vertical="center"/>
    </xf>
    <xf numFmtId="9" fontId="5" fillId="0" borderId="126" xfId="0" applyNumberFormat="1" applyFont="1" applyBorder="1" applyAlignment="1">
      <alignment horizontal="center" vertical="center"/>
    </xf>
    <xf numFmtId="9" fontId="5" fillId="0" borderId="106" xfId="0" applyNumberFormat="1" applyFont="1" applyBorder="1" applyAlignment="1">
      <alignment horizontal="center" vertical="center"/>
    </xf>
    <xf numFmtId="0" fontId="5" fillId="0" borderId="0" xfId="0" applyFont="1" applyAlignment="1"/>
    <xf numFmtId="178" fontId="10" fillId="4" borderId="80" xfId="38" applyNumberFormat="1" applyFont="1" applyFill="1" applyBorder="1" applyAlignment="1" applyProtection="1">
      <alignment horizontal="center" vertical="center"/>
      <protection locked="0"/>
    </xf>
    <xf numFmtId="178" fontId="10" fillId="4" borderId="74" xfId="38" applyNumberFormat="1" applyFont="1" applyFill="1" applyBorder="1" applyAlignment="1" applyProtection="1">
      <alignment horizontal="center" vertical="center"/>
      <protection locked="0"/>
    </xf>
    <xf numFmtId="0" fontId="5" fillId="0" borderId="0" xfId="0" applyFont="1"/>
    <xf numFmtId="0" fontId="5" fillId="0" borderId="119" xfId="0" applyFont="1" applyBorder="1"/>
    <xf numFmtId="178" fontId="10" fillId="3" borderId="77" xfId="38" applyNumberFormat="1" applyFont="1" applyFill="1" applyBorder="1" applyAlignment="1" applyProtection="1">
      <alignment horizontal="center" vertical="center"/>
      <protection locked="0"/>
    </xf>
    <xf numFmtId="178" fontId="10" fillId="3" borderId="78" xfId="38" applyNumberFormat="1" applyFont="1" applyFill="1" applyBorder="1" applyAlignment="1" applyProtection="1">
      <alignment horizontal="center" vertical="center"/>
      <protection locked="0"/>
    </xf>
    <xf numFmtId="178" fontId="10" fillId="3" borderId="79" xfId="38" applyNumberFormat="1" applyFont="1" applyFill="1" applyBorder="1" applyAlignment="1" applyProtection="1">
      <alignment horizontal="center" vertical="center"/>
      <protection locked="0"/>
    </xf>
    <xf numFmtId="0" fontId="5" fillId="0" borderId="156" xfId="0" applyFont="1" applyBorder="1" applyAlignment="1">
      <alignment horizontal="center" vertical="center" shrinkToFit="1"/>
    </xf>
    <xf numFmtId="0" fontId="5" fillId="0" borderId="157" xfId="0" applyFont="1" applyBorder="1" applyAlignment="1">
      <alignment horizontal="center" vertical="center" shrinkToFit="1"/>
    </xf>
    <xf numFmtId="0" fontId="5" fillId="0" borderId="158" xfId="0" applyFont="1" applyBorder="1" applyAlignment="1">
      <alignment horizontal="center" vertical="center" shrinkToFit="1"/>
    </xf>
    <xf numFmtId="178" fontId="10" fillId="4" borderId="159" xfId="38" applyNumberFormat="1" applyFont="1" applyFill="1" applyBorder="1" applyAlignment="1" applyProtection="1">
      <alignment horizontal="center" vertical="center"/>
      <protection locked="0"/>
    </xf>
    <xf numFmtId="178" fontId="10" fillId="4" borderId="160" xfId="38" applyNumberFormat="1" applyFont="1" applyFill="1" applyBorder="1" applyAlignment="1" applyProtection="1">
      <alignment horizontal="center" vertical="center"/>
      <protection locked="0"/>
    </xf>
    <xf numFmtId="178" fontId="10" fillId="4" borderId="161" xfId="38" applyNumberFormat="1" applyFont="1" applyFill="1" applyBorder="1" applyAlignment="1" applyProtection="1">
      <alignment horizontal="center" vertical="center"/>
      <protection locked="0"/>
    </xf>
    <xf numFmtId="0" fontId="5" fillId="0" borderId="162" xfId="0" applyFont="1" applyBorder="1" applyAlignment="1">
      <alignment horizontal="center" shrinkToFit="1"/>
    </xf>
    <xf numFmtId="0" fontId="5" fillId="0" borderId="163" xfId="0" applyFont="1" applyBorder="1" applyAlignment="1">
      <alignment horizontal="center" shrinkToFit="1"/>
    </xf>
    <xf numFmtId="0" fontId="5" fillId="0" borderId="164" xfId="0" applyFont="1" applyBorder="1" applyAlignment="1">
      <alignment horizontal="center" shrinkToFit="1"/>
    </xf>
    <xf numFmtId="178" fontId="10" fillId="4" borderId="165" xfId="38" applyNumberFormat="1" applyFont="1" applyFill="1" applyBorder="1" applyAlignment="1" applyProtection="1">
      <alignment horizontal="center" vertical="center"/>
      <protection locked="0"/>
    </xf>
    <xf numFmtId="178" fontId="10" fillId="4" borderId="166" xfId="38" applyNumberFormat="1" applyFont="1" applyFill="1" applyBorder="1" applyAlignment="1" applyProtection="1">
      <alignment horizontal="center" vertical="center"/>
      <protection locked="0"/>
    </xf>
    <xf numFmtId="178" fontId="10" fillId="4" borderId="167" xfId="38" applyNumberFormat="1" applyFont="1" applyFill="1" applyBorder="1" applyAlignment="1" applyProtection="1">
      <alignment horizontal="center" vertical="center"/>
      <protection locked="0"/>
    </xf>
    <xf numFmtId="0" fontId="14" fillId="0" borderId="0" xfId="0" applyFont="1" applyFill="1" applyBorder="1" applyAlignment="1">
      <alignment horizontal="left"/>
    </xf>
    <xf numFmtId="177" fontId="13" fillId="0" borderId="47" xfId="0" applyNumberFormat="1" applyFont="1" applyFill="1" applyBorder="1" applyAlignment="1">
      <alignment horizontal="center"/>
    </xf>
    <xf numFmtId="0" fontId="5" fillId="0" borderId="0" xfId="0" applyFont="1" applyAlignment="1">
      <alignment horizontal="left" vertical="center"/>
    </xf>
    <xf numFmtId="177" fontId="13" fillId="0" borderId="47" xfId="0" applyNumberFormat="1" applyFont="1" applyBorder="1" applyAlignment="1">
      <alignment horizontal="center"/>
    </xf>
    <xf numFmtId="0" fontId="14" fillId="0" borderId="0" xfId="0" applyFont="1" applyBorder="1" applyAlignment="1">
      <alignment horizontal="left"/>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top" wrapText="1"/>
    </xf>
    <xf numFmtId="178" fontId="10" fillId="3" borderId="132" xfId="38" applyNumberFormat="1" applyFont="1" applyFill="1" applyBorder="1" applyAlignment="1" applyProtection="1">
      <alignment horizontal="center" vertical="center"/>
      <protection locked="0"/>
    </xf>
    <xf numFmtId="178" fontId="10" fillId="3" borderId="133" xfId="38" applyNumberFormat="1" applyFont="1" applyFill="1" applyBorder="1" applyAlignment="1" applyProtection="1">
      <alignment horizontal="center" vertical="center"/>
      <protection locked="0"/>
    </xf>
    <xf numFmtId="178" fontId="10" fillId="3" borderId="134" xfId="38" applyNumberFormat="1" applyFont="1" applyFill="1" applyBorder="1" applyAlignment="1" applyProtection="1">
      <alignment horizontal="center" vertical="center"/>
      <protection locked="0"/>
    </xf>
    <xf numFmtId="178" fontId="10" fillId="0" borderId="48" xfId="39" applyNumberFormat="1" applyFont="1" applyFill="1" applyBorder="1" applyAlignment="1" applyProtection="1">
      <alignment horizontal="center" vertical="center"/>
    </xf>
    <xf numFmtId="178" fontId="10" fillId="0" borderId="49" xfId="39" applyNumberFormat="1" applyFont="1" applyFill="1" applyBorder="1" applyAlignment="1" applyProtection="1">
      <alignment horizontal="center" vertical="center"/>
    </xf>
    <xf numFmtId="178" fontId="10" fillId="0" borderId="50" xfId="39" applyNumberFormat="1" applyFont="1" applyFill="1" applyBorder="1" applyAlignment="1" applyProtection="1">
      <alignment horizontal="center" vertical="center"/>
    </xf>
    <xf numFmtId="0" fontId="5" fillId="0" borderId="0" xfId="0" applyFont="1" applyBorder="1"/>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108" xfId="0" applyFont="1" applyBorder="1" applyAlignment="1">
      <alignment horizontal="center" vertical="center"/>
    </xf>
    <xf numFmtId="0" fontId="5" fillId="0" borderId="87" xfId="0" applyFont="1" applyBorder="1" applyAlignment="1">
      <alignment horizontal="center" vertical="center"/>
    </xf>
    <xf numFmtId="0" fontId="5" fillId="0" borderId="0" xfId="0" applyFont="1" applyBorder="1" applyAlignment="1">
      <alignment horizontal="center" vertical="center"/>
    </xf>
    <xf numFmtId="0" fontId="5" fillId="0" borderId="97" xfId="0" applyFont="1" applyBorder="1" applyAlignment="1">
      <alignment horizontal="center" vertical="center"/>
    </xf>
    <xf numFmtId="0" fontId="5" fillId="0" borderId="109" xfId="0" applyFont="1" applyBorder="1" applyAlignment="1">
      <alignment horizontal="center" vertical="center"/>
    </xf>
    <xf numFmtId="0" fontId="5" fillId="0" borderId="106" xfId="0" applyFont="1" applyBorder="1" applyAlignment="1">
      <alignment horizontal="center" vertical="center"/>
    </xf>
    <xf numFmtId="0" fontId="5" fillId="0" borderId="110" xfId="0" applyFont="1" applyBorder="1" applyAlignment="1">
      <alignment horizontal="center" vertical="center"/>
    </xf>
    <xf numFmtId="0" fontId="10" fillId="8" borderId="77" xfId="0" applyFont="1" applyFill="1" applyBorder="1" applyAlignment="1">
      <alignment horizontal="center"/>
    </xf>
    <xf numFmtId="0" fontId="10" fillId="8" borderId="78" xfId="0" applyFont="1" applyFill="1" applyBorder="1" applyAlignment="1">
      <alignment horizontal="center"/>
    </xf>
    <xf numFmtId="0" fontId="10" fillId="8" borderId="79" xfId="0" applyFont="1" applyFill="1" applyBorder="1" applyAlignment="1">
      <alignment horizontal="center"/>
    </xf>
    <xf numFmtId="0" fontId="10" fillId="4" borderId="111" xfId="0" applyFont="1" applyFill="1" applyBorder="1" applyAlignment="1">
      <alignment horizontal="center"/>
    </xf>
    <xf numFmtId="0" fontId="10" fillId="4" borderId="112" xfId="0" applyFont="1" applyFill="1" applyBorder="1" applyAlignment="1">
      <alignment horizontal="center"/>
    </xf>
    <xf numFmtId="0" fontId="10" fillId="4" borderId="113" xfId="0" applyFont="1" applyFill="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30" xfId="0" applyFont="1" applyBorder="1" applyAlignment="1">
      <alignment horizontal="center"/>
    </xf>
    <xf numFmtId="0" fontId="5" fillId="0" borderId="7" xfId="0" applyFont="1" applyBorder="1" applyAlignment="1">
      <alignment horizontal="center"/>
    </xf>
    <xf numFmtId="178" fontId="10" fillId="4" borderId="111" xfId="38" applyNumberFormat="1" applyFont="1" applyFill="1" applyBorder="1" applyAlignment="1" applyProtection="1">
      <alignment horizontal="center" vertical="center"/>
      <protection locked="0"/>
    </xf>
    <xf numFmtId="178" fontId="10" fillId="4" borderId="112" xfId="38" applyNumberFormat="1" applyFont="1" applyFill="1" applyBorder="1" applyAlignment="1" applyProtection="1">
      <alignment horizontal="center" vertical="center"/>
      <protection locked="0"/>
    </xf>
    <xf numFmtId="178" fontId="10" fillId="4" borderId="113" xfId="38" applyNumberFormat="1" applyFont="1" applyFill="1" applyBorder="1" applyAlignment="1" applyProtection="1">
      <alignment horizontal="center" vertical="center"/>
      <protection locked="0"/>
    </xf>
    <xf numFmtId="178" fontId="10" fillId="4" borderId="114" xfId="38" applyNumberFormat="1" applyFont="1" applyFill="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8" xfId="0" applyFont="1" applyBorder="1" applyAlignment="1">
      <alignment horizontal="center" vertical="center"/>
    </xf>
    <xf numFmtId="0" fontId="5" fillId="0" borderId="44" xfId="0" applyFont="1" applyBorder="1" applyAlignment="1">
      <alignment horizontal="center" vertical="center"/>
    </xf>
    <xf numFmtId="0" fontId="5" fillId="0" borderId="37" xfId="0" applyFont="1" applyBorder="1" applyAlignment="1">
      <alignment horizontal="center" vertical="center"/>
    </xf>
    <xf numFmtId="0" fontId="5" fillId="0" borderId="45" xfId="0" applyFont="1" applyBorder="1" applyAlignment="1">
      <alignment horizontal="center"/>
    </xf>
    <xf numFmtId="0" fontId="5" fillId="0" borderId="43" xfId="0" applyFont="1" applyBorder="1" applyAlignment="1">
      <alignment horizontal="center"/>
    </xf>
    <xf numFmtId="0" fontId="5" fillId="0" borderId="39" xfId="0" applyFont="1" applyBorder="1" applyAlignment="1">
      <alignment horizontal="center"/>
    </xf>
    <xf numFmtId="178" fontId="10" fillId="4" borderId="69" xfId="38" applyNumberFormat="1" applyFont="1" applyFill="1" applyBorder="1" applyAlignment="1" applyProtection="1">
      <alignment horizontal="center" vertical="center"/>
      <protection locked="0"/>
    </xf>
    <xf numFmtId="178" fontId="10" fillId="4" borderId="115" xfId="38" applyNumberFormat="1" applyFont="1" applyFill="1" applyBorder="1" applyAlignment="1" applyProtection="1">
      <alignment horizontal="center" vertical="center"/>
      <protection locked="0"/>
    </xf>
    <xf numFmtId="178" fontId="10" fillId="4" borderId="5" xfId="38" applyNumberFormat="1" applyFont="1" applyFill="1" applyBorder="1" applyAlignment="1" applyProtection="1">
      <alignment horizontal="center" vertical="center"/>
      <protection locked="0"/>
    </xf>
    <xf numFmtId="178" fontId="10" fillId="4" borderId="116" xfId="38" applyNumberFormat="1" applyFont="1" applyFill="1" applyBorder="1" applyAlignment="1" applyProtection="1">
      <alignment horizontal="center" vertical="center"/>
      <protection locked="0"/>
    </xf>
    <xf numFmtId="178" fontId="10" fillId="4" borderId="4" xfId="38" applyNumberFormat="1" applyFont="1" applyFill="1" applyBorder="1" applyAlignment="1" applyProtection="1">
      <alignment horizontal="center" vertical="center"/>
      <protection locked="0"/>
    </xf>
    <xf numFmtId="0" fontId="5" fillId="8" borderId="77" xfId="0" applyFont="1" applyFill="1" applyBorder="1" applyAlignment="1" applyProtection="1">
      <alignment horizontal="center"/>
      <protection locked="0"/>
    </xf>
    <xf numFmtId="0" fontId="5" fillId="8" borderId="78" xfId="0" applyFont="1" applyFill="1" applyBorder="1" applyAlignment="1" applyProtection="1">
      <alignment horizontal="center"/>
      <protection locked="0"/>
    </xf>
    <xf numFmtId="0" fontId="5" fillId="8" borderId="79" xfId="0" applyFont="1" applyFill="1" applyBorder="1" applyAlignment="1" applyProtection="1">
      <alignment horizontal="center"/>
      <protection locked="0"/>
    </xf>
    <xf numFmtId="0" fontId="5" fillId="0" borderId="48" xfId="0" applyFont="1" applyBorder="1" applyAlignment="1">
      <alignment horizontal="center"/>
    </xf>
    <xf numFmtId="0" fontId="5" fillId="0" borderId="49" xfId="0" applyFont="1" applyBorder="1" applyAlignment="1">
      <alignment horizontal="center"/>
    </xf>
    <xf numFmtId="0" fontId="5" fillId="0" borderId="50" xfId="0" applyFont="1" applyBorder="1" applyAlignment="1">
      <alignment horizontal="center"/>
    </xf>
    <xf numFmtId="0" fontId="5" fillId="0" borderId="19" xfId="0" applyFont="1" applyBorder="1" applyAlignment="1">
      <alignment horizontal="distributed"/>
    </xf>
    <xf numFmtId="0" fontId="5" fillId="0" borderId="5" xfId="0" applyFont="1" applyBorder="1" applyAlignment="1">
      <alignment horizontal="distributed"/>
    </xf>
    <xf numFmtId="0" fontId="5" fillId="0" borderId="3" xfId="0" applyFont="1" applyBorder="1" applyAlignment="1">
      <alignment horizontal="distributed"/>
    </xf>
    <xf numFmtId="9" fontId="5" fillId="0" borderId="81" xfId="1" applyFont="1" applyBorder="1" applyAlignment="1">
      <alignment horizontal="center" vertical="center"/>
    </xf>
    <xf numFmtId="9" fontId="5" fillId="0" borderId="82" xfId="1" applyFont="1" applyBorder="1" applyAlignment="1">
      <alignment horizontal="center" vertical="center"/>
    </xf>
    <xf numFmtId="9" fontId="5" fillId="0" borderId="83" xfId="1" applyFont="1" applyBorder="1" applyAlignment="1">
      <alignment horizontal="center" vertical="center"/>
    </xf>
    <xf numFmtId="185" fontId="5" fillId="0" borderId="81" xfId="1" applyNumberFormat="1" applyFont="1" applyBorder="1" applyAlignment="1">
      <alignment horizontal="center" vertical="center"/>
    </xf>
    <xf numFmtId="185" fontId="5" fillId="0" borderId="82" xfId="1" applyNumberFormat="1" applyFont="1" applyBorder="1" applyAlignment="1">
      <alignment horizontal="center" vertical="center"/>
    </xf>
    <xf numFmtId="185" fontId="5" fillId="0" borderId="84" xfId="1" applyNumberFormat="1" applyFont="1" applyBorder="1" applyAlignment="1">
      <alignment horizontal="center" vertical="center"/>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90" xfId="0" applyFont="1" applyBorder="1" applyAlignment="1">
      <alignment horizontal="center"/>
    </xf>
    <xf numFmtId="0" fontId="5" fillId="0" borderId="91" xfId="0" applyFont="1" applyBorder="1" applyAlignment="1">
      <alignment horizontal="center"/>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3" xfId="0" applyFont="1" applyBorder="1" applyAlignment="1">
      <alignment horizontal="center" vertical="center" wrapText="1"/>
    </xf>
    <xf numFmtId="0" fontId="5" fillId="3" borderId="77" xfId="0" applyFont="1" applyFill="1" applyBorder="1" applyAlignment="1" applyProtection="1">
      <alignment horizontal="center" vertical="center"/>
      <protection locked="0"/>
    </xf>
    <xf numFmtId="0" fontId="5" fillId="3" borderId="78" xfId="0" applyFont="1" applyFill="1" applyBorder="1" applyAlignment="1" applyProtection="1">
      <alignment horizontal="center" vertical="center"/>
      <protection locked="0"/>
    </xf>
    <xf numFmtId="0" fontId="5" fillId="3" borderId="79" xfId="0" applyFont="1" applyFill="1" applyBorder="1" applyAlignment="1" applyProtection="1">
      <alignment horizontal="center" vertical="center"/>
      <protection locked="0"/>
    </xf>
    <xf numFmtId="178" fontId="10" fillId="4" borderId="117" xfId="38" applyNumberFormat="1" applyFont="1" applyFill="1" applyBorder="1" applyAlignment="1" applyProtection="1">
      <alignment horizontal="center" vertical="center"/>
      <protection locked="0"/>
    </xf>
    <xf numFmtId="178" fontId="10" fillId="4" borderId="66" xfId="38" applyNumberFormat="1" applyFont="1" applyFill="1" applyBorder="1" applyAlignment="1" applyProtection="1">
      <alignment horizontal="center" vertical="center"/>
      <protection locked="0"/>
    </xf>
    <xf numFmtId="9" fontId="5" fillId="0" borderId="103" xfId="0" applyNumberFormat="1" applyFont="1" applyBorder="1" applyAlignment="1">
      <alignment horizontal="center" vertical="center"/>
    </xf>
    <xf numFmtId="9" fontId="5" fillId="0" borderId="107" xfId="0" applyNumberFormat="1" applyFont="1" applyBorder="1" applyAlignment="1">
      <alignment horizontal="center" vertical="center"/>
    </xf>
    <xf numFmtId="178" fontId="10" fillId="4" borderId="58" xfId="38"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119" xfId="0" applyFont="1" applyBorder="1" applyAlignment="1">
      <alignment horizontal="center"/>
    </xf>
    <xf numFmtId="0" fontId="5" fillId="0" borderId="0" xfId="0" applyFont="1" applyAlignment="1">
      <alignment horizontal="left" vertical="top" wrapText="1"/>
    </xf>
    <xf numFmtId="0" fontId="5" fillId="0" borderId="127" xfId="0" applyFont="1" applyBorder="1" applyAlignment="1">
      <alignment horizontal="center"/>
    </xf>
    <xf numFmtId="0" fontId="5" fillId="0" borderId="38" xfId="0" applyFont="1" applyBorder="1" applyAlignment="1">
      <alignment horizontal="distributed"/>
    </xf>
    <xf numFmtId="0" fontId="5" fillId="0" borderId="44" xfId="0" applyFont="1" applyBorder="1" applyAlignment="1">
      <alignment horizontal="distributed"/>
    </xf>
    <xf numFmtId="0" fontId="5" fillId="0" borderId="46" xfId="0" applyFont="1" applyBorder="1" applyAlignment="1">
      <alignment horizontal="distributed"/>
    </xf>
    <xf numFmtId="178" fontId="10" fillId="4" borderId="118" xfId="38" applyNumberFormat="1" applyFont="1" applyFill="1" applyBorder="1" applyAlignment="1" applyProtection="1">
      <alignment horizontal="center" vertical="center"/>
      <protection locked="0"/>
    </xf>
    <xf numFmtId="0" fontId="5" fillId="0" borderId="11" xfId="38" applyFont="1" applyBorder="1" applyAlignment="1">
      <alignment horizontal="left" vertical="center" wrapText="1"/>
    </xf>
    <xf numFmtId="0" fontId="5" fillId="0" borderId="12" xfId="38" applyFont="1" applyBorder="1" applyAlignment="1">
      <alignment horizontal="left" vertical="center" wrapText="1"/>
    </xf>
    <xf numFmtId="0" fontId="5" fillId="0" borderId="30" xfId="38" applyFont="1" applyBorder="1" applyAlignment="1">
      <alignment horizontal="left" vertical="center" wrapText="1"/>
    </xf>
    <xf numFmtId="0" fontId="5" fillId="0" borderId="1" xfId="38" applyFont="1" applyBorder="1" applyAlignment="1">
      <alignment horizontal="left" vertical="center" wrapText="1"/>
    </xf>
    <xf numFmtId="0" fontId="5" fillId="0" borderId="0" xfId="38" applyFont="1" applyBorder="1" applyAlignment="1">
      <alignment horizontal="left" vertical="center" wrapText="1"/>
    </xf>
    <xf numFmtId="0" fontId="5" fillId="0" borderId="31" xfId="38" applyFont="1" applyBorder="1" applyAlignment="1">
      <alignment horizontal="left" vertical="center" wrapText="1"/>
    </xf>
    <xf numFmtId="0" fontId="5" fillId="0" borderId="8" xfId="38" applyFont="1" applyBorder="1" applyAlignment="1">
      <alignment horizontal="left" vertical="center" wrapText="1"/>
    </xf>
    <xf numFmtId="0" fontId="5" fillId="0" borderId="10" xfId="38" applyFont="1" applyBorder="1" applyAlignment="1">
      <alignment horizontal="left" vertical="center" wrapText="1"/>
    </xf>
    <xf numFmtId="0" fontId="5" fillId="0" borderId="9" xfId="38" applyFont="1" applyBorder="1" applyAlignment="1">
      <alignment horizontal="left" vertical="center" wrapText="1"/>
    </xf>
    <xf numFmtId="0" fontId="5" fillId="0" borderId="13" xfId="38" applyFont="1" applyBorder="1" applyAlignment="1">
      <alignment horizontal="right" vertical="center"/>
    </xf>
    <xf numFmtId="3" fontId="5" fillId="0" borderId="11" xfId="38" applyNumberFormat="1" applyFont="1" applyFill="1" applyBorder="1" applyAlignment="1">
      <alignment horizontal="left" vertical="center"/>
    </xf>
    <xf numFmtId="3" fontId="5" fillId="0" borderId="8" xfId="38" applyNumberFormat="1" applyFont="1" applyFill="1" applyBorder="1" applyAlignment="1">
      <alignment horizontal="left" vertical="center"/>
    </xf>
    <xf numFmtId="178" fontId="5" fillId="3" borderId="131" xfId="38" applyNumberFormat="1" applyFont="1" applyFill="1" applyBorder="1" applyAlignment="1">
      <alignment horizontal="right" vertical="center"/>
    </xf>
    <xf numFmtId="178" fontId="5" fillId="3" borderId="60" xfId="38" applyNumberFormat="1" applyFont="1" applyFill="1" applyBorder="1" applyAlignment="1">
      <alignment horizontal="right" vertical="center"/>
    </xf>
    <xf numFmtId="0" fontId="5" fillId="0" borderId="7" xfId="38" applyFont="1" applyFill="1" applyBorder="1" applyAlignment="1">
      <alignment horizontal="left" vertical="center"/>
    </xf>
    <xf numFmtId="0" fontId="5" fillId="0" borderId="20" xfId="38" applyFont="1" applyFill="1" applyBorder="1" applyAlignment="1">
      <alignment horizontal="left" vertical="center"/>
    </xf>
    <xf numFmtId="0" fontId="5" fillId="0" borderId="11" xfId="38" applyFont="1" applyFill="1" applyBorder="1" applyAlignment="1">
      <alignment horizontal="left" vertical="center" wrapText="1"/>
    </xf>
    <xf numFmtId="0" fontId="5" fillId="0" borderId="12" xfId="38" applyFont="1" applyFill="1" applyBorder="1" applyAlignment="1">
      <alignment horizontal="left" vertical="center" wrapText="1"/>
    </xf>
    <xf numFmtId="0" fontId="5" fillId="0" borderId="30" xfId="38" applyFont="1" applyFill="1" applyBorder="1" applyAlignment="1">
      <alignment horizontal="left" vertical="center" wrapText="1"/>
    </xf>
    <xf numFmtId="0" fontId="5" fillId="0" borderId="8" xfId="38" applyFont="1" applyFill="1" applyBorder="1" applyAlignment="1">
      <alignment horizontal="left" vertical="center" wrapText="1"/>
    </xf>
    <xf numFmtId="0" fontId="5" fillId="0" borderId="10" xfId="38" applyFont="1" applyFill="1" applyBorder="1" applyAlignment="1">
      <alignment horizontal="left" vertical="center" wrapText="1"/>
    </xf>
    <xf numFmtId="0" fontId="5" fillId="0" borderId="9" xfId="38" applyFont="1" applyFill="1" applyBorder="1" applyAlignment="1">
      <alignment horizontal="left" vertical="center" wrapText="1"/>
    </xf>
    <xf numFmtId="177" fontId="5" fillId="0" borderId="35" xfId="38" applyNumberFormat="1" applyFont="1" applyFill="1" applyBorder="1" applyAlignment="1">
      <alignment horizontal="right" vertical="center"/>
    </xf>
    <xf numFmtId="0" fontId="5" fillId="0" borderId="7" xfId="38" applyFont="1" applyBorder="1" applyAlignment="1">
      <alignment horizontal="left" vertical="center"/>
    </xf>
    <xf numFmtId="0" fontId="5" fillId="0" borderId="20" xfId="38" applyFont="1" applyBorder="1" applyAlignment="1">
      <alignment horizontal="left" vertical="center"/>
    </xf>
    <xf numFmtId="0" fontId="5" fillId="0" borderId="30" xfId="38" applyNumberFormat="1" applyFont="1" applyFill="1" applyBorder="1" applyAlignment="1">
      <alignment horizontal="right" vertical="center"/>
    </xf>
    <xf numFmtId="0" fontId="5" fillId="0" borderId="31" xfId="38" applyNumberFormat="1" applyFont="1" applyFill="1" applyBorder="1" applyAlignment="1">
      <alignment horizontal="right" vertical="center"/>
    </xf>
    <xf numFmtId="177" fontId="5" fillId="0" borderId="19" xfId="38" applyNumberFormat="1" applyFont="1" applyFill="1" applyBorder="1" applyAlignment="1">
      <alignment horizontal="right" vertical="center"/>
    </xf>
    <xf numFmtId="3" fontId="5" fillId="0" borderId="11" xfId="38" quotePrefix="1" applyNumberFormat="1" applyFont="1" applyBorder="1" applyAlignment="1">
      <alignment horizontal="left" vertical="center"/>
    </xf>
    <xf numFmtId="3" fontId="5" fillId="0" borderId="8" xfId="38" quotePrefix="1" applyNumberFormat="1" applyFont="1" applyBorder="1" applyAlignment="1">
      <alignment horizontal="left" vertical="center"/>
    </xf>
    <xf numFmtId="0" fontId="5" fillId="2" borderId="0" xfId="38" applyFont="1" applyFill="1" applyAlignment="1">
      <alignment horizontal="center" vertical="center"/>
    </xf>
    <xf numFmtId="0" fontId="23" fillId="0" borderId="52" xfId="38" applyFont="1" applyBorder="1" applyAlignment="1">
      <alignment horizontal="center" vertical="center"/>
    </xf>
    <xf numFmtId="0" fontId="23" fillId="0" borderId="53" xfId="38" applyFont="1" applyBorder="1" applyAlignment="1">
      <alignment horizontal="center" vertical="center"/>
    </xf>
    <xf numFmtId="0" fontId="5" fillId="0" borderId="54" xfId="38" applyFont="1" applyBorder="1" applyAlignment="1">
      <alignment horizontal="left" vertical="center" wrapText="1"/>
    </xf>
    <xf numFmtId="0" fontId="5" fillId="0" borderId="55" xfId="38" applyFont="1" applyBorder="1" applyAlignment="1">
      <alignment horizontal="left" vertical="center" wrapText="1"/>
    </xf>
    <xf numFmtId="0" fontId="5" fillId="0" borderId="56" xfId="38" applyFont="1" applyBorder="1" applyAlignment="1">
      <alignment horizontal="left" vertical="center" wrapText="1"/>
    </xf>
    <xf numFmtId="0" fontId="5" fillId="3" borderId="77" xfId="38" applyFont="1" applyFill="1" applyBorder="1" applyAlignment="1">
      <alignment horizontal="center" vertical="center"/>
    </xf>
    <xf numFmtId="0" fontId="5" fillId="3" borderId="78" xfId="38" applyFont="1" applyFill="1" applyBorder="1" applyAlignment="1">
      <alignment horizontal="center" vertical="center"/>
    </xf>
    <xf numFmtId="0" fontId="5" fillId="3" borderId="79" xfId="38" applyFont="1" applyFill="1" applyBorder="1" applyAlignment="1">
      <alignment horizontal="center" vertical="center"/>
    </xf>
    <xf numFmtId="0" fontId="5" fillId="4" borderId="111" xfId="38" applyFont="1" applyFill="1" applyBorder="1" applyAlignment="1">
      <alignment horizontal="center" vertical="center"/>
    </xf>
    <xf numFmtId="0" fontId="5" fillId="4" borderId="112" xfId="38" applyFont="1" applyFill="1" applyBorder="1" applyAlignment="1">
      <alignment horizontal="center" vertical="center"/>
    </xf>
    <xf numFmtId="0" fontId="5" fillId="4" borderId="113" xfId="38" applyFont="1" applyFill="1" applyBorder="1" applyAlignment="1">
      <alignment horizontal="center" vertical="center"/>
    </xf>
    <xf numFmtId="0" fontId="5" fillId="0" borderId="43" xfId="38" applyFont="1" applyBorder="1" applyAlignment="1">
      <alignment horizontal="center" vertical="center"/>
    </xf>
    <xf numFmtId="0" fontId="5" fillId="0" borderId="41" xfId="38" applyFont="1" applyBorder="1" applyAlignment="1">
      <alignment horizontal="center" vertical="center"/>
    </xf>
    <xf numFmtId="0" fontId="5" fillId="0" borderId="42" xfId="38" applyFont="1" applyBorder="1" applyAlignment="1">
      <alignment horizontal="center" vertical="center"/>
    </xf>
    <xf numFmtId="3" fontId="5" fillId="0" borderId="168" xfId="38" applyNumberFormat="1" applyFont="1" applyBorder="1" applyAlignment="1">
      <alignment horizontal="center" vertical="center"/>
    </xf>
    <xf numFmtId="3" fontId="5" fillId="0" borderId="169" xfId="38" applyNumberFormat="1" applyFont="1" applyBorder="1" applyAlignment="1">
      <alignment horizontal="center" vertical="center"/>
    </xf>
    <xf numFmtId="3" fontId="5" fillId="0" borderId="3" xfId="38" applyNumberFormat="1" applyFont="1" applyBorder="1" applyAlignment="1">
      <alignment horizontal="left" vertical="center"/>
    </xf>
    <xf numFmtId="3" fontId="5" fillId="0" borderId="2" xfId="38" applyNumberFormat="1" applyFont="1" applyBorder="1" applyAlignment="1">
      <alignment horizontal="left" vertical="center"/>
    </xf>
    <xf numFmtId="3" fontId="5" fillId="0" borderId="51" xfId="38" applyNumberFormat="1" applyFont="1" applyBorder="1" applyAlignment="1">
      <alignment horizontal="left" vertical="center"/>
    </xf>
    <xf numFmtId="0" fontId="5" fillId="0" borderId="3" xfId="38" applyFont="1" applyBorder="1" applyAlignment="1">
      <alignment vertical="center" wrapText="1"/>
    </xf>
    <xf numFmtId="0" fontId="5" fillId="0" borderId="2" xfId="38" applyFont="1" applyBorder="1" applyAlignment="1">
      <alignment vertical="center" wrapText="1"/>
    </xf>
    <xf numFmtId="0" fontId="5" fillId="0" borderId="4" xfId="38" applyFont="1" applyBorder="1" applyAlignment="1">
      <alignment vertical="center" wrapText="1"/>
    </xf>
    <xf numFmtId="0" fontId="5" fillId="0" borderId="3" xfId="38" applyFont="1" applyBorder="1" applyAlignment="1">
      <alignment horizontal="left" vertical="center" wrapText="1"/>
    </xf>
    <xf numFmtId="0" fontId="5" fillId="0" borderId="2" xfId="38" applyFont="1" applyBorder="1" applyAlignment="1">
      <alignment horizontal="left" vertical="center" wrapText="1"/>
    </xf>
    <xf numFmtId="0" fontId="5" fillId="0" borderId="4" xfId="38" applyFont="1" applyBorder="1" applyAlignment="1">
      <alignment horizontal="left" vertical="center" wrapText="1"/>
    </xf>
    <xf numFmtId="3" fontId="5" fillId="0" borderId="10" xfId="38" applyNumberFormat="1" applyFont="1" applyBorder="1" applyAlignment="1">
      <alignment horizontal="left" vertical="center"/>
    </xf>
    <xf numFmtId="3" fontId="5" fillId="0" borderId="71" xfId="38" applyNumberFormat="1" applyFont="1" applyFill="1" applyBorder="1" applyAlignment="1">
      <alignment horizontal="left" vertical="center"/>
    </xf>
    <xf numFmtId="3" fontId="5" fillId="0" borderId="128" xfId="38" applyNumberFormat="1" applyFont="1" applyFill="1" applyBorder="1" applyAlignment="1">
      <alignment horizontal="left" vertical="center"/>
    </xf>
    <xf numFmtId="178" fontId="5" fillId="3" borderId="75" xfId="38" applyNumberFormat="1" applyFont="1" applyFill="1" applyBorder="1" applyAlignment="1">
      <alignment horizontal="right" vertical="center"/>
    </xf>
    <xf numFmtId="178" fontId="5" fillId="3" borderId="61" xfId="38" applyNumberFormat="1" applyFont="1" applyFill="1" applyBorder="1" applyAlignment="1">
      <alignment horizontal="right" vertical="center"/>
    </xf>
    <xf numFmtId="0" fontId="5" fillId="0" borderId="70" xfId="38" applyNumberFormat="1" applyFont="1" applyBorder="1" applyAlignment="1">
      <alignment horizontal="right" vertical="center"/>
    </xf>
    <xf numFmtId="0" fontId="5" fillId="0" borderId="130" xfId="38" applyNumberFormat="1" applyFont="1" applyBorder="1" applyAlignment="1">
      <alignment horizontal="right" vertical="center"/>
    </xf>
    <xf numFmtId="3" fontId="5" fillId="0" borderId="11" xfId="38" applyNumberFormat="1" applyFont="1" applyBorder="1" applyAlignment="1">
      <alignment horizontal="left" vertical="center" wrapText="1"/>
    </xf>
    <xf numFmtId="3" fontId="5" fillId="0" borderId="8" xfId="38" applyNumberFormat="1" applyFont="1" applyBorder="1" applyAlignment="1">
      <alignment horizontal="left" vertical="center" wrapText="1"/>
    </xf>
    <xf numFmtId="177" fontId="5" fillId="0" borderId="45" xfId="38" applyNumberFormat="1" applyFont="1" applyBorder="1" applyAlignment="1">
      <alignment horizontal="center" vertical="center"/>
    </xf>
    <xf numFmtId="177" fontId="5" fillId="0" borderId="21" xfId="38" applyNumberFormat="1" applyFont="1" applyBorder="1" applyAlignment="1">
      <alignment horizontal="center" vertical="center"/>
    </xf>
    <xf numFmtId="177" fontId="5" fillId="0" borderId="137" xfId="38" applyNumberFormat="1" applyFont="1" applyBorder="1" applyAlignment="1">
      <alignment horizontal="center" vertical="center"/>
    </xf>
    <xf numFmtId="177" fontId="5" fillId="0" borderId="53" xfId="38" applyNumberFormat="1" applyFont="1" applyBorder="1" applyAlignment="1">
      <alignment horizontal="center" vertical="center"/>
    </xf>
    <xf numFmtId="177" fontId="5" fillId="0" borderId="35" xfId="38" applyNumberFormat="1" applyFont="1" applyBorder="1" applyAlignment="1">
      <alignment horizontal="right" vertical="center"/>
    </xf>
    <xf numFmtId="177" fontId="5" fillId="0" borderId="30" xfId="38" applyNumberFormat="1" applyFont="1" applyBorder="1" applyAlignment="1">
      <alignment horizontal="right" vertical="center"/>
    </xf>
    <xf numFmtId="177" fontId="5" fillId="0" borderId="9" xfId="38" applyNumberFormat="1" applyFont="1" applyBorder="1" applyAlignment="1">
      <alignment horizontal="right" vertical="center"/>
    </xf>
    <xf numFmtId="177" fontId="5" fillId="0" borderId="31" xfId="38" applyNumberFormat="1" applyFont="1" applyBorder="1" applyAlignment="1">
      <alignment horizontal="right" vertical="center"/>
    </xf>
    <xf numFmtId="3" fontId="5" fillId="0" borderId="11" xfId="38" applyNumberFormat="1" applyFont="1" applyBorder="1" applyAlignment="1">
      <alignment horizontal="left" vertical="center"/>
    </xf>
    <xf numFmtId="3" fontId="5" fillId="0" borderId="8" xfId="38" applyNumberFormat="1" applyFont="1" applyBorder="1" applyAlignment="1">
      <alignment horizontal="left" vertical="center"/>
    </xf>
    <xf numFmtId="177" fontId="5" fillId="0" borderId="19" xfId="38" applyNumberFormat="1" applyFont="1" applyBorder="1" applyAlignment="1">
      <alignment horizontal="right" vertical="center"/>
    </xf>
    <xf numFmtId="0" fontId="5" fillId="0" borderId="13" xfId="38" applyFont="1" applyBorder="1" applyAlignment="1">
      <alignment horizontal="left" vertical="center"/>
    </xf>
    <xf numFmtId="0" fontId="5" fillId="0" borderId="7" xfId="38" applyFont="1" applyFill="1" applyBorder="1" applyAlignment="1">
      <alignment horizontal="center" vertical="center" shrinkToFit="1"/>
    </xf>
    <xf numFmtId="0" fontId="5" fillId="0" borderId="20" xfId="38" applyFont="1" applyFill="1" applyBorder="1" applyAlignment="1">
      <alignment horizontal="center" vertical="center" shrinkToFit="1"/>
    </xf>
    <xf numFmtId="0" fontId="5" fillId="0" borderId="13" xfId="38" applyFont="1" applyBorder="1" applyAlignment="1">
      <alignment horizontal="center" vertical="center" textRotation="255"/>
    </xf>
    <xf numFmtId="0" fontId="5" fillId="0" borderId="20" xfId="38" applyFont="1" applyBorder="1" applyAlignment="1">
      <alignment horizontal="center" vertical="center" textRotation="255"/>
    </xf>
    <xf numFmtId="0" fontId="5" fillId="0" borderId="71" xfId="38" applyFont="1" applyFill="1" applyBorder="1" applyAlignment="1">
      <alignment horizontal="left" vertical="center"/>
    </xf>
    <xf numFmtId="0" fontId="5" fillId="0" borderId="128" xfId="38" applyFont="1" applyFill="1" applyBorder="1" applyAlignment="1">
      <alignment horizontal="left" vertical="center"/>
    </xf>
    <xf numFmtId="0" fontId="5" fillId="0" borderId="13" xfId="38" applyFont="1" applyFill="1" applyBorder="1" applyAlignment="1">
      <alignment horizontal="center" vertical="center" textRotation="255"/>
    </xf>
    <xf numFmtId="0" fontId="5" fillId="0" borderId="20" xfId="38" applyFont="1" applyFill="1" applyBorder="1" applyAlignment="1">
      <alignment horizontal="center" vertical="center" textRotation="255"/>
    </xf>
    <xf numFmtId="0" fontId="5" fillId="0" borderId="71" xfId="38" applyFont="1" applyFill="1" applyBorder="1" applyAlignment="1">
      <alignment horizontal="left" vertical="center" wrapText="1"/>
    </xf>
    <xf numFmtId="0" fontId="5" fillId="0" borderId="128" xfId="38" applyFont="1" applyFill="1" applyBorder="1" applyAlignment="1">
      <alignment horizontal="left" vertical="center" wrapText="1"/>
    </xf>
    <xf numFmtId="178" fontId="5" fillId="3" borderId="129" xfId="38" applyNumberFormat="1" applyFont="1" applyFill="1" applyBorder="1" applyAlignment="1">
      <alignment horizontal="right" vertical="center"/>
    </xf>
    <xf numFmtId="3" fontId="5" fillId="0" borderId="1" xfId="38" applyNumberFormat="1" applyFont="1" applyBorder="1" applyAlignment="1">
      <alignment horizontal="left" vertical="center"/>
    </xf>
    <xf numFmtId="0" fontId="5" fillId="0" borderId="30" xfId="38" applyNumberFormat="1" applyFont="1" applyBorder="1" applyAlignment="1">
      <alignment horizontal="right" vertical="center"/>
    </xf>
    <xf numFmtId="0" fontId="5" fillId="0" borderId="31" xfId="38" applyNumberFormat="1" applyFont="1" applyBorder="1" applyAlignment="1">
      <alignment horizontal="right" vertical="center"/>
    </xf>
    <xf numFmtId="177" fontId="5" fillId="0" borderId="45" xfId="38" applyNumberFormat="1" applyFont="1" applyFill="1" applyBorder="1" applyAlignment="1">
      <alignment horizontal="right" vertical="center"/>
    </xf>
    <xf numFmtId="177" fontId="5" fillId="0" borderId="21" xfId="38" applyNumberFormat="1" applyFont="1" applyFill="1" applyBorder="1" applyAlignment="1">
      <alignment horizontal="right" vertical="center"/>
    </xf>
    <xf numFmtId="3" fontId="25" fillId="0" borderId="139" xfId="30" applyNumberFormat="1" applyFont="1" applyFill="1" applyBorder="1" applyAlignment="1">
      <alignment vertical="center" wrapText="1"/>
    </xf>
    <xf numFmtId="3" fontId="25" fillId="0" borderId="141" xfId="30" applyNumberFormat="1" applyFont="1" applyFill="1" applyBorder="1" applyAlignment="1">
      <alignment vertical="center" wrapText="1"/>
    </xf>
    <xf numFmtId="3" fontId="25" fillId="0" borderId="145" xfId="30" applyNumberFormat="1" applyFont="1" applyFill="1" applyBorder="1" applyAlignment="1">
      <alignment vertical="center" wrapText="1"/>
    </xf>
    <xf numFmtId="179" fontId="25" fillId="0" borderId="140" xfId="30" applyNumberFormat="1" applyFont="1" applyFill="1" applyBorder="1" applyAlignment="1">
      <alignment vertical="center" wrapText="1"/>
    </xf>
    <xf numFmtId="179" fontId="25" fillId="0" borderId="142" xfId="30" applyNumberFormat="1" applyFont="1" applyFill="1" applyBorder="1" applyAlignment="1">
      <alignment vertical="center" wrapText="1"/>
    </xf>
    <xf numFmtId="179" fontId="25" fillId="0" borderId="146" xfId="30" applyNumberFormat="1" applyFont="1" applyFill="1" applyBorder="1" applyAlignment="1">
      <alignment vertical="center" wrapText="1"/>
    </xf>
    <xf numFmtId="193" fontId="25" fillId="0" borderId="139" xfId="30" applyNumberFormat="1" applyFont="1" applyFill="1" applyBorder="1" applyAlignment="1">
      <alignment vertical="center" wrapText="1"/>
    </xf>
    <xf numFmtId="193" fontId="25" fillId="0" borderId="141" xfId="30" applyNumberFormat="1" applyFont="1" applyFill="1" applyBorder="1" applyAlignment="1">
      <alignment vertical="center" wrapText="1"/>
    </xf>
    <xf numFmtId="193" fontId="25" fillId="0" borderId="145" xfId="30" applyNumberFormat="1" applyFont="1" applyFill="1" applyBorder="1" applyAlignment="1">
      <alignment vertical="center" wrapText="1"/>
    </xf>
    <xf numFmtId="179" fontId="25" fillId="0" borderId="150" xfId="30" applyNumberFormat="1" applyFont="1" applyFill="1" applyBorder="1" applyAlignment="1">
      <alignment vertical="center" wrapText="1"/>
    </xf>
    <xf numFmtId="179" fontId="25" fillId="0" borderId="151" xfId="30" applyNumberFormat="1" applyFont="1" applyFill="1" applyBorder="1" applyAlignment="1">
      <alignment vertical="center" wrapText="1"/>
    </xf>
    <xf numFmtId="179" fontId="25" fillId="0" borderId="152" xfId="30" applyNumberFormat="1" applyFont="1" applyFill="1" applyBorder="1" applyAlignment="1">
      <alignment vertical="center" wrapText="1"/>
    </xf>
    <xf numFmtId="3" fontId="25" fillId="0" borderId="143" xfId="30" applyNumberFormat="1" applyFont="1" applyFill="1" applyBorder="1" applyAlignment="1">
      <alignment vertical="center" wrapText="1"/>
    </xf>
    <xf numFmtId="3" fontId="25" fillId="0" borderId="1" xfId="30" applyNumberFormat="1" applyFont="1" applyFill="1" applyBorder="1" applyAlignment="1">
      <alignment vertical="center" wrapText="1"/>
    </xf>
    <xf numFmtId="3" fontId="25" fillId="0" borderId="8" xfId="30" applyNumberFormat="1" applyFont="1" applyFill="1" applyBorder="1" applyAlignment="1">
      <alignment vertical="center" wrapText="1"/>
    </xf>
    <xf numFmtId="179" fontId="25" fillId="0" borderId="144" xfId="30" applyNumberFormat="1" applyFont="1" applyFill="1" applyBorder="1" applyAlignment="1">
      <alignment vertical="center" wrapText="1"/>
    </xf>
    <xf numFmtId="179" fontId="25" fillId="0" borderId="31" xfId="30" applyNumberFormat="1" applyFont="1" applyFill="1" applyBorder="1" applyAlignment="1">
      <alignment vertical="center" wrapText="1"/>
    </xf>
    <xf numFmtId="179" fontId="25" fillId="0" borderId="9" xfId="30" applyNumberFormat="1" applyFont="1" applyFill="1" applyBorder="1" applyAlignment="1">
      <alignment vertical="center" wrapText="1"/>
    </xf>
    <xf numFmtId="194" fontId="25" fillId="0" borderId="143" xfId="30" applyNumberFormat="1" applyFont="1" applyFill="1" applyBorder="1" applyAlignment="1">
      <alignment vertical="center" wrapText="1"/>
    </xf>
    <xf numFmtId="194" fontId="25" fillId="0" borderId="1" xfId="30" applyNumberFormat="1" applyFont="1" applyFill="1" applyBorder="1" applyAlignment="1">
      <alignment vertical="center" wrapText="1"/>
    </xf>
    <xf numFmtId="194" fontId="25" fillId="0" borderId="8" xfId="30" applyNumberFormat="1" applyFont="1" applyFill="1" applyBorder="1" applyAlignment="1">
      <alignment vertical="center" wrapText="1"/>
    </xf>
    <xf numFmtId="179" fontId="25" fillId="0" borderId="23" xfId="30" applyNumberFormat="1" applyFont="1" applyFill="1" applyBorder="1" applyAlignment="1">
      <alignment vertical="center" wrapText="1"/>
    </xf>
    <xf numFmtId="179" fontId="25" fillId="0" borderId="0" xfId="30" applyNumberFormat="1" applyFont="1" applyFill="1" applyBorder="1" applyAlignment="1">
      <alignment vertical="center" wrapText="1"/>
    </xf>
    <xf numFmtId="179" fontId="25" fillId="0" borderId="10" xfId="30" applyNumberFormat="1" applyFont="1" applyFill="1" applyBorder="1" applyAlignment="1">
      <alignment vertical="center" wrapText="1"/>
    </xf>
    <xf numFmtId="176" fontId="25" fillId="0" borderId="139" xfId="30" applyNumberFormat="1" applyFont="1" applyFill="1" applyBorder="1" applyAlignment="1">
      <alignment vertical="center" wrapText="1"/>
    </xf>
    <xf numFmtId="176" fontId="25" fillId="0" borderId="141" xfId="30" applyNumberFormat="1" applyFont="1" applyFill="1" applyBorder="1" applyAlignment="1">
      <alignment vertical="center" wrapText="1"/>
    </xf>
    <xf numFmtId="176" fontId="25" fillId="0" borderId="145" xfId="30" applyNumberFormat="1" applyFont="1" applyFill="1" applyBorder="1" applyAlignment="1">
      <alignment vertical="center" wrapText="1"/>
    </xf>
    <xf numFmtId="176" fontId="25" fillId="0" borderId="1" xfId="30" applyNumberFormat="1" applyFont="1" applyFill="1" applyBorder="1" applyAlignment="1">
      <alignment vertical="center" wrapText="1"/>
    </xf>
    <xf numFmtId="176" fontId="25" fillId="0" borderId="8" xfId="30" applyNumberFormat="1" applyFont="1" applyFill="1" applyBorder="1" applyAlignment="1">
      <alignment vertical="center" wrapText="1"/>
    </xf>
    <xf numFmtId="176" fontId="25" fillId="0" borderId="147" xfId="30" applyNumberFormat="1" applyFont="1" applyFill="1" applyBorder="1" applyAlignment="1">
      <alignment vertical="center" wrapText="1"/>
    </xf>
    <xf numFmtId="176" fontId="25" fillId="0" borderId="148" xfId="30" applyNumberFormat="1" applyFont="1" applyFill="1" applyBorder="1" applyAlignment="1">
      <alignment vertical="center" wrapText="1"/>
    </xf>
    <xf numFmtId="176" fontId="25" fillId="0" borderId="139" xfId="30" applyNumberFormat="1" applyFont="1" applyFill="1" applyBorder="1" applyAlignment="1">
      <alignment vertical="center"/>
    </xf>
    <xf numFmtId="176" fontId="25" fillId="0" borderId="141" xfId="30" applyNumberFormat="1" applyFont="1" applyFill="1" applyBorder="1" applyAlignment="1">
      <alignment vertical="center"/>
    </xf>
    <xf numFmtId="176" fontId="25" fillId="0" borderId="145" xfId="30" applyNumberFormat="1" applyFont="1" applyFill="1" applyBorder="1" applyAlignment="1">
      <alignment vertical="center"/>
    </xf>
    <xf numFmtId="179" fontId="25" fillId="0" borderId="140" xfId="30" applyNumberFormat="1" applyFont="1" applyFill="1" applyBorder="1" applyAlignment="1">
      <alignment vertical="center"/>
    </xf>
    <xf numFmtId="179" fontId="25" fillId="0" borderId="142" xfId="30" applyNumberFormat="1" applyFont="1" applyFill="1" applyBorder="1" applyAlignment="1">
      <alignment vertical="center"/>
    </xf>
    <xf numFmtId="176" fontId="25" fillId="0" borderId="147" xfId="30" applyNumberFormat="1" applyFont="1" applyFill="1" applyBorder="1" applyAlignment="1">
      <alignment vertical="center"/>
    </xf>
    <xf numFmtId="176" fontId="25" fillId="0" borderId="148" xfId="30" applyNumberFormat="1" applyFont="1" applyFill="1" applyBorder="1" applyAlignment="1">
      <alignment vertical="center"/>
    </xf>
    <xf numFmtId="179" fontId="25" fillId="0" borderId="144" xfId="30" applyNumberFormat="1" applyFont="1" applyFill="1" applyBorder="1" applyAlignment="1">
      <alignment vertical="center"/>
    </xf>
    <xf numFmtId="179" fontId="25" fillId="0" borderId="31" xfId="30" applyNumberFormat="1" applyFont="1" applyFill="1" applyBorder="1" applyAlignment="1">
      <alignment vertical="center"/>
    </xf>
    <xf numFmtId="179" fontId="25" fillId="0" borderId="9" xfId="30" applyNumberFormat="1" applyFont="1" applyFill="1" applyBorder="1" applyAlignment="1">
      <alignment vertical="center"/>
    </xf>
    <xf numFmtId="3" fontId="25" fillId="0" borderId="5" xfId="30" applyNumberFormat="1" applyFont="1" applyFill="1" applyBorder="1" applyAlignment="1">
      <alignment horizontal="center" vertical="center" wrapText="1"/>
    </xf>
    <xf numFmtId="3" fontId="25" fillId="0" borderId="7" xfId="30" applyNumberFormat="1" applyFont="1" applyFill="1" applyBorder="1" applyAlignment="1">
      <alignment horizontal="center" vertical="center" wrapText="1"/>
    </xf>
    <xf numFmtId="179" fontId="25" fillId="0" borderId="146" xfId="30" applyNumberFormat="1" applyFont="1" applyFill="1" applyBorder="1" applyAlignment="1">
      <alignment vertical="center"/>
    </xf>
    <xf numFmtId="176" fontId="25" fillId="0" borderId="143" xfId="30" applyNumberFormat="1" applyFont="1" applyFill="1" applyBorder="1" applyAlignment="1">
      <alignment vertical="center"/>
    </xf>
    <xf numFmtId="176" fontId="25" fillId="0" borderId="1" xfId="30" applyNumberFormat="1" applyFont="1" applyFill="1" applyBorder="1" applyAlignment="1">
      <alignment vertical="center"/>
    </xf>
    <xf numFmtId="188" fontId="25" fillId="0" borderId="8" xfId="0" applyNumberFormat="1" applyFont="1" applyBorder="1" applyAlignment="1">
      <alignment horizontal="center" vertical="center" wrapText="1"/>
    </xf>
    <xf numFmtId="188" fontId="25" fillId="0" borderId="10" xfId="0" applyNumberFormat="1" applyFont="1" applyBorder="1" applyAlignment="1">
      <alignment horizontal="center" vertical="center" wrapText="1"/>
    </xf>
    <xf numFmtId="188" fontId="25" fillId="0" borderId="9" xfId="0" applyNumberFormat="1" applyFont="1" applyBorder="1" applyAlignment="1">
      <alignment horizontal="center" vertical="center" wrapText="1"/>
    </xf>
    <xf numFmtId="188" fontId="25" fillId="0" borderId="8" xfId="0" applyNumberFormat="1" applyFont="1" applyBorder="1" applyAlignment="1">
      <alignment horizontal="center" vertical="center"/>
    </xf>
    <xf numFmtId="188" fontId="25" fillId="0" borderId="10" xfId="0" applyNumberFormat="1" applyFont="1" applyBorder="1" applyAlignment="1">
      <alignment horizontal="center" vertical="center"/>
    </xf>
    <xf numFmtId="188" fontId="25" fillId="0" borderId="9" xfId="0" applyNumberFormat="1" applyFont="1" applyBorder="1" applyAlignment="1">
      <alignment horizontal="center" vertical="center"/>
    </xf>
    <xf numFmtId="3" fontId="25" fillId="0" borderId="3" xfId="30" applyNumberFormat="1" applyFont="1" applyFill="1" applyBorder="1" applyAlignment="1">
      <alignment horizontal="center" vertical="center"/>
    </xf>
    <xf numFmtId="3" fontId="25" fillId="0" borderId="2" xfId="30" applyNumberFormat="1" applyFont="1" applyFill="1" applyBorder="1" applyAlignment="1">
      <alignment horizontal="center" vertical="center"/>
    </xf>
    <xf numFmtId="3" fontId="25" fillId="0" borderId="4" xfId="30" applyNumberFormat="1" applyFont="1" applyFill="1" applyBorder="1" applyAlignment="1">
      <alignment horizontal="center" vertical="center"/>
    </xf>
    <xf numFmtId="189" fontId="25" fillId="0" borderId="11" xfId="0" applyNumberFormat="1" applyFont="1" applyBorder="1" applyAlignment="1">
      <alignment horizontal="center" vertical="center"/>
    </xf>
    <xf numFmtId="189" fontId="25" fillId="0" borderId="30" xfId="0" applyNumberFormat="1" applyFont="1" applyBorder="1" applyAlignment="1">
      <alignment horizontal="center" vertical="center"/>
    </xf>
    <xf numFmtId="189" fontId="25" fillId="0" borderId="8" xfId="0" applyNumberFormat="1" applyFont="1" applyBorder="1" applyAlignment="1">
      <alignment horizontal="center" vertical="center"/>
    </xf>
    <xf numFmtId="189" fontId="25" fillId="0" borderId="9" xfId="0" applyNumberFormat="1" applyFont="1" applyBorder="1" applyAlignment="1">
      <alignment horizontal="center" vertical="center"/>
    </xf>
    <xf numFmtId="188" fontId="25" fillId="0" borderId="11" xfId="0" applyNumberFormat="1" applyFont="1" applyBorder="1" applyAlignment="1">
      <alignment horizontal="center" vertical="center"/>
    </xf>
    <xf numFmtId="188" fontId="25" fillId="0" borderId="30" xfId="0" applyNumberFormat="1" applyFont="1" applyBorder="1" applyAlignment="1">
      <alignment horizontal="center" vertical="center"/>
    </xf>
    <xf numFmtId="188" fontId="25" fillId="0" borderId="3" xfId="0" applyNumberFormat="1" applyFont="1" applyBorder="1" applyAlignment="1">
      <alignment horizontal="center" vertical="center"/>
    </xf>
    <xf numFmtId="188" fontId="25" fillId="0" borderId="2" xfId="0" applyNumberFormat="1" applyFont="1" applyBorder="1" applyAlignment="1">
      <alignment horizontal="center" vertical="center"/>
    </xf>
    <xf numFmtId="188" fontId="25" fillId="0" borderId="4" xfId="0" applyNumberFormat="1" applyFont="1" applyBorder="1" applyAlignment="1">
      <alignment horizontal="center" vertical="center"/>
    </xf>
    <xf numFmtId="188" fontId="25" fillId="0" borderId="1" xfId="0" applyNumberFormat="1" applyFont="1" applyBorder="1" applyAlignment="1">
      <alignment horizontal="center" vertical="center"/>
    </xf>
    <xf numFmtId="188" fontId="25" fillId="0" borderId="31" xfId="0" applyNumberFormat="1" applyFont="1" applyBorder="1" applyAlignment="1">
      <alignment horizontal="center" vertical="center"/>
    </xf>
    <xf numFmtId="188" fontId="25" fillId="0" borderId="12" xfId="0" applyNumberFormat="1" applyFont="1" applyBorder="1" applyAlignment="1">
      <alignment horizontal="center" vertical="center"/>
    </xf>
    <xf numFmtId="188" fontId="25" fillId="0" borderId="0" xfId="0" applyNumberFormat="1" applyFont="1" applyBorder="1" applyAlignment="1">
      <alignment horizontal="center" vertical="center"/>
    </xf>
    <xf numFmtId="188" fontId="25" fillId="0" borderId="7" xfId="0" applyNumberFormat="1" applyFont="1" applyBorder="1" applyAlignment="1">
      <alignment horizontal="center" vertical="center" wrapText="1"/>
    </xf>
    <xf numFmtId="188" fontId="25" fillId="0" borderId="13" xfId="0" applyNumberFormat="1" applyFont="1" applyBorder="1" applyAlignment="1">
      <alignment horizontal="center" vertical="center" wrapText="1"/>
    </xf>
    <xf numFmtId="188" fontId="25" fillId="0" borderId="11" xfId="0" applyNumberFormat="1" applyFont="1" applyBorder="1" applyAlignment="1">
      <alignment horizontal="center" vertical="center" wrapText="1"/>
    </xf>
    <xf numFmtId="188" fontId="25" fillId="0" borderId="12" xfId="0" applyNumberFormat="1" applyFont="1" applyBorder="1" applyAlignment="1">
      <alignment horizontal="center" vertical="center" wrapText="1"/>
    </xf>
    <xf numFmtId="188" fontId="25" fillId="0" borderId="30" xfId="0" applyNumberFormat="1" applyFont="1" applyBorder="1" applyAlignment="1">
      <alignment horizontal="center" vertical="center" wrapText="1"/>
    </xf>
    <xf numFmtId="188" fontId="25" fillId="0" borderId="1" xfId="0" applyNumberFormat="1" applyFont="1" applyBorder="1" applyAlignment="1">
      <alignment horizontal="center" vertical="center" wrapText="1"/>
    </xf>
    <xf numFmtId="188" fontId="25" fillId="0" borderId="0" xfId="0" applyNumberFormat="1" applyFont="1" applyBorder="1" applyAlignment="1">
      <alignment horizontal="center" vertical="center" wrapText="1"/>
    </xf>
    <xf numFmtId="188" fontId="25" fillId="0" borderId="31" xfId="0" applyNumberFormat="1" applyFont="1" applyBorder="1" applyAlignment="1">
      <alignment horizontal="center" vertical="center" wrapText="1"/>
    </xf>
    <xf numFmtId="176" fontId="25" fillId="0" borderId="8" xfId="30" applyNumberFormat="1" applyFont="1" applyFill="1" applyBorder="1" applyAlignment="1">
      <alignment horizontal="center" vertical="center" wrapText="1"/>
    </xf>
    <xf numFmtId="176" fontId="25" fillId="0" borderId="10" xfId="30" applyNumberFormat="1" applyFont="1" applyFill="1" applyBorder="1" applyAlignment="1">
      <alignment horizontal="center" vertical="center" wrapText="1"/>
    </xf>
    <xf numFmtId="176" fontId="25" fillId="0" borderId="9" xfId="30" applyNumberFormat="1" applyFont="1" applyFill="1" applyBorder="1" applyAlignment="1">
      <alignment horizontal="center" vertical="center" wrapText="1"/>
    </xf>
    <xf numFmtId="176" fontId="25" fillId="0" borderId="8" xfId="30" applyNumberFormat="1" applyFont="1" applyFill="1" applyBorder="1" applyAlignment="1">
      <alignment horizontal="center" vertical="center"/>
    </xf>
    <xf numFmtId="176" fontId="25" fillId="0" borderId="10" xfId="30" applyNumberFormat="1" applyFont="1" applyFill="1" applyBorder="1" applyAlignment="1">
      <alignment horizontal="center" vertical="center"/>
    </xf>
    <xf numFmtId="176" fontId="25" fillId="0" borderId="9" xfId="30" applyNumberFormat="1" applyFont="1" applyFill="1" applyBorder="1" applyAlignment="1">
      <alignment horizontal="center" vertical="center"/>
    </xf>
    <xf numFmtId="179" fontId="25" fillId="0" borderId="3" xfId="30" applyNumberFormat="1" applyFont="1" applyFill="1" applyBorder="1" applyAlignment="1">
      <alignment horizontal="center" vertical="center"/>
    </xf>
    <xf numFmtId="179" fontId="25" fillId="0" borderId="2" xfId="30" applyNumberFormat="1" applyFont="1" applyFill="1" applyBorder="1" applyAlignment="1">
      <alignment horizontal="center" vertical="center"/>
    </xf>
    <xf numFmtId="179" fontId="25" fillId="0" borderId="4" xfId="30" applyNumberFormat="1" applyFont="1" applyFill="1" applyBorder="1" applyAlignment="1">
      <alignment horizontal="center" vertical="center"/>
    </xf>
    <xf numFmtId="191" fontId="25" fillId="0" borderId="7" xfId="30" applyNumberFormat="1" applyFont="1" applyFill="1" applyBorder="1" applyAlignment="1">
      <alignment horizontal="center" vertical="center"/>
    </xf>
    <xf numFmtId="191" fontId="25" fillId="0" borderId="13" xfId="30" applyNumberFormat="1" applyFont="1" applyFill="1" applyBorder="1" applyAlignment="1">
      <alignment horizontal="center" vertical="center"/>
    </xf>
    <xf numFmtId="191" fontId="25" fillId="0" borderId="20" xfId="30" applyNumberFormat="1" applyFont="1" applyFill="1" applyBorder="1" applyAlignment="1">
      <alignment horizontal="center" vertical="center"/>
    </xf>
    <xf numFmtId="176" fontId="25" fillId="0" borderId="143" xfId="30" applyNumberFormat="1" applyFont="1" applyFill="1" applyBorder="1" applyAlignment="1">
      <alignment vertical="center" wrapText="1"/>
    </xf>
    <xf numFmtId="188" fontId="25" fillId="0" borderId="5" xfId="0" applyNumberFormat="1" applyFont="1" applyBorder="1" applyAlignment="1">
      <alignment horizontal="center" vertical="center" wrapText="1"/>
    </xf>
    <xf numFmtId="188" fontId="25" fillId="0" borderId="5" xfId="0" applyNumberFormat="1" applyFont="1" applyBorder="1" applyAlignment="1">
      <alignment horizontal="center" vertical="center"/>
    </xf>
    <xf numFmtId="188" fontId="25" fillId="0" borderId="7" xfId="0" applyNumberFormat="1" applyFont="1" applyBorder="1" applyAlignment="1">
      <alignment horizontal="center" vertical="center"/>
    </xf>
    <xf numFmtId="188" fontId="25" fillId="0" borderId="13" xfId="0" applyNumberFormat="1" applyFont="1" applyBorder="1" applyAlignment="1">
      <alignment horizontal="center" vertical="center"/>
    </xf>
    <xf numFmtId="3" fontId="25" fillId="0" borderId="5" xfId="30" applyNumberFormat="1" applyFont="1" applyFill="1" applyBorder="1" applyAlignment="1">
      <alignment horizontal="center" vertical="center"/>
    </xf>
    <xf numFmtId="179" fontId="25" fillId="0" borderId="5" xfId="30" applyNumberFormat="1" applyFont="1" applyFill="1" applyBorder="1" applyAlignment="1">
      <alignment horizontal="center" vertical="center"/>
    </xf>
    <xf numFmtId="3" fontId="25" fillId="0" borderId="11" xfId="30" applyNumberFormat="1" applyFont="1" applyFill="1" applyBorder="1" applyAlignment="1">
      <alignment horizontal="center" vertical="center" wrapText="1"/>
    </xf>
    <xf numFmtId="3" fontId="25" fillId="0" borderId="30" xfId="30" applyNumberFormat="1" applyFont="1" applyFill="1" applyBorder="1" applyAlignment="1">
      <alignment horizontal="center" vertical="center" wrapText="1"/>
    </xf>
    <xf numFmtId="176" fontId="25" fillId="0" borderId="20" xfId="30" applyNumberFormat="1" applyFont="1" applyFill="1" applyBorder="1" applyAlignment="1">
      <alignment horizontal="center" vertical="center" wrapText="1"/>
    </xf>
    <xf numFmtId="183" fontId="5" fillId="0" borderId="5" xfId="0" applyNumberFormat="1" applyFont="1" applyFill="1" applyBorder="1" applyAlignment="1">
      <alignment horizontal="center" vertical="center" wrapText="1"/>
    </xf>
    <xf numFmtId="183" fontId="5" fillId="0" borderId="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1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9" xfId="0" applyFont="1" applyFill="1" applyBorder="1" applyAlignment="1">
      <alignment vertical="center" wrapText="1"/>
    </xf>
    <xf numFmtId="176" fontId="5" fillId="0" borderId="0" xfId="27" applyNumberFormat="1" applyFont="1" applyFill="1" applyBorder="1" applyAlignment="1">
      <alignment horizontal="center" vertical="center"/>
    </xf>
    <xf numFmtId="187" fontId="5" fillId="0" borderId="0" xfId="27" applyNumberFormat="1" applyFont="1" applyFill="1" applyBorder="1" applyAlignment="1">
      <alignment horizontal="center" vertical="center"/>
    </xf>
    <xf numFmtId="0" fontId="5" fillId="0" borderId="10" xfId="0" applyFont="1" applyFill="1" applyBorder="1" applyAlignment="1">
      <alignment horizontal="right" vertical="center"/>
    </xf>
    <xf numFmtId="0" fontId="5" fillId="0" borderId="9" xfId="0" applyFont="1" applyFill="1" applyBorder="1" applyAlignment="1">
      <alignment horizontal="right" vertical="center"/>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2" xfId="27" applyFont="1" applyFill="1" applyBorder="1" applyAlignment="1">
      <alignment horizontal="center" wrapText="1"/>
    </xf>
    <xf numFmtId="0" fontId="5" fillId="0" borderId="12" xfId="27" applyFont="1" applyFill="1" applyBorder="1" applyAlignment="1">
      <alignment horizontal="center"/>
    </xf>
    <xf numFmtId="176" fontId="5" fillId="0" borderId="8" xfId="27" applyNumberFormat="1" applyFont="1" applyFill="1" applyBorder="1" applyAlignment="1">
      <alignment horizontal="right" vertical="center"/>
    </xf>
    <xf numFmtId="176" fontId="5" fillId="0" borderId="10" xfId="27" applyNumberFormat="1" applyFont="1" applyFill="1" applyBorder="1" applyAlignment="1">
      <alignment horizontal="right" vertical="center"/>
    </xf>
    <xf numFmtId="3" fontId="5" fillId="0"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84" fontId="5" fillId="0" borderId="5" xfId="0" applyNumberFormat="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0" fillId="0" borderId="1" xfId="0" applyFont="1" applyFill="1" applyBorder="1" applyAlignment="1">
      <alignment vertical="center" wrapText="1"/>
    </xf>
    <xf numFmtId="0" fontId="0" fillId="0" borderId="8" xfId="0" applyFont="1" applyFill="1" applyBorder="1" applyAlignment="1">
      <alignment vertical="center" wrapText="1"/>
    </xf>
    <xf numFmtId="0" fontId="5" fillId="0" borderId="30" xfId="27" applyFont="1" applyFill="1" applyBorder="1" applyAlignment="1">
      <alignment vertical="center" wrapText="1"/>
    </xf>
    <xf numFmtId="0" fontId="5" fillId="0" borderId="31" xfId="27" applyFont="1" applyFill="1" applyBorder="1" applyAlignment="1">
      <alignment vertical="center" wrapText="1"/>
    </xf>
    <xf numFmtId="0" fontId="5" fillId="0" borderId="9" xfId="27" applyFont="1" applyFill="1" applyBorder="1" applyAlignment="1">
      <alignment vertical="center" wrapText="1"/>
    </xf>
    <xf numFmtId="0" fontId="5" fillId="0" borderId="11" xfId="27" applyFont="1" applyFill="1" applyBorder="1" applyAlignment="1">
      <alignment horizontal="center" wrapText="1"/>
    </xf>
    <xf numFmtId="0" fontId="5" fillId="0" borderId="10" xfId="0" applyFont="1" applyFill="1" applyBorder="1" applyAlignment="1">
      <alignment horizontal="left" vertical="center"/>
    </xf>
    <xf numFmtId="0" fontId="5" fillId="0" borderId="9" xfId="0" applyFont="1" applyFill="1" applyBorder="1" applyAlignment="1">
      <alignment horizontal="left" vertical="center"/>
    </xf>
    <xf numFmtId="0" fontId="10" fillId="0" borderId="5" xfId="0" applyFont="1" applyFill="1" applyBorder="1" applyAlignment="1">
      <alignment vertical="center" wrapText="1"/>
    </xf>
    <xf numFmtId="0" fontId="5" fillId="0" borderId="3"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3" fontId="5" fillId="0" borderId="2"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8"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9" xfId="0" applyFont="1" applyFill="1" applyBorder="1" applyAlignment="1">
      <alignment vertical="center" wrapText="1"/>
    </xf>
    <xf numFmtId="0" fontId="0" fillId="0" borderId="12" xfId="0" applyFont="1" applyFill="1" applyBorder="1" applyAlignment="1">
      <alignment wrapText="1"/>
    </xf>
    <xf numFmtId="0" fontId="0" fillId="0" borderId="30" xfId="0" applyFont="1" applyFill="1" applyBorder="1" applyAlignment="1">
      <alignment wrapText="1"/>
    </xf>
    <xf numFmtId="0" fontId="10" fillId="0" borderId="7" xfId="0" applyFont="1" applyFill="1" applyBorder="1" applyAlignment="1">
      <alignment vertical="center" wrapText="1"/>
    </xf>
    <xf numFmtId="0" fontId="0" fillId="0" borderId="13" xfId="0" applyFont="1" applyFill="1" applyBorder="1" applyAlignment="1">
      <alignment vertical="center" wrapText="1"/>
    </xf>
    <xf numFmtId="0" fontId="0" fillId="0" borderId="20"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3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30" xfId="0" applyFont="1" applyFill="1" applyBorder="1" applyAlignment="1">
      <alignment horizontal="left" vertical="center" wrapText="1"/>
    </xf>
    <xf numFmtId="3" fontId="5" fillId="0" borderId="7" xfId="30" applyNumberFormat="1" applyFont="1" applyFill="1" applyBorder="1" applyAlignment="1">
      <alignment horizontal="center" vertical="center" wrapText="1"/>
    </xf>
    <xf numFmtId="3" fontId="5" fillId="0" borderId="13" xfId="30" applyNumberFormat="1" applyFont="1" applyFill="1" applyBorder="1" applyAlignment="1">
      <alignment horizontal="center" vertical="center" wrapText="1"/>
    </xf>
    <xf numFmtId="3" fontId="5" fillId="0" borderId="20" xfId="30" applyNumberFormat="1" applyFont="1" applyFill="1" applyBorder="1" applyAlignment="1">
      <alignment horizontal="center" vertical="center" wrapText="1"/>
    </xf>
    <xf numFmtId="0" fontId="19" fillId="0" borderId="0" xfId="21" applyFont="1" applyFill="1" applyAlignment="1">
      <alignment horizontal="center" vertical="center"/>
    </xf>
    <xf numFmtId="0" fontId="19" fillId="0" borderId="0" xfId="21" applyFont="1" applyFill="1" applyAlignment="1">
      <alignment horizontal="left" vertical="center"/>
    </xf>
    <xf numFmtId="0" fontId="5" fillId="0" borderId="0" xfId="23" applyFont="1"/>
    <xf numFmtId="0" fontId="5" fillId="0" borderId="0" xfId="24" applyFont="1"/>
  </cellXfs>
  <cellStyles count="46">
    <cellStyle name="パーセント" xfId="1" builtinId="5"/>
    <cellStyle name="パーセント 2" xfId="2" xr:uid="{00000000-0005-0000-0000-000001000000}"/>
    <cellStyle name="パーセント 3"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桁区切り 4" xfId="7" xr:uid="{00000000-0005-0000-0000-000006000000}"/>
    <cellStyle name="桁区切り 5" xfId="8" xr:uid="{00000000-0005-0000-0000-000007000000}"/>
    <cellStyle name="桁区切り 6" xfId="9" xr:uid="{00000000-0005-0000-0000-000008000000}"/>
    <cellStyle name="桁区切り 7" xfId="10" xr:uid="{00000000-0005-0000-0000-000009000000}"/>
    <cellStyle name="桁区切り 7 2" xfId="11" xr:uid="{00000000-0005-0000-0000-00000A000000}"/>
    <cellStyle name="桁区切り 8" xfId="12" xr:uid="{00000000-0005-0000-0000-00000B000000}"/>
    <cellStyle name="桁区切り 9" xfId="13" xr:uid="{00000000-0005-0000-0000-00000C000000}"/>
    <cellStyle name="通貨 2" xfId="14" xr:uid="{00000000-0005-0000-0000-00000D000000}"/>
    <cellStyle name="標準" xfId="0" builtinId="0"/>
    <cellStyle name="標準 10" xfId="15" xr:uid="{00000000-0005-0000-0000-00000F000000}"/>
    <cellStyle name="標準 11" xfId="16" xr:uid="{00000000-0005-0000-0000-000010000000}"/>
    <cellStyle name="標準 11 2" xfId="17" xr:uid="{00000000-0005-0000-0000-000011000000}"/>
    <cellStyle name="標準 12" xfId="18" xr:uid="{00000000-0005-0000-0000-000012000000}"/>
    <cellStyle name="標準 12 2" xfId="19" xr:uid="{00000000-0005-0000-0000-000013000000}"/>
    <cellStyle name="標準 12 2 2" xfId="20" xr:uid="{00000000-0005-0000-0000-000014000000}"/>
    <cellStyle name="標準 12 2 2 2" xfId="21" xr:uid="{00000000-0005-0000-0000-000015000000}"/>
    <cellStyle name="標準 13" xfId="22" xr:uid="{00000000-0005-0000-0000-000016000000}"/>
    <cellStyle name="標準 14" xfId="23" xr:uid="{00000000-0005-0000-0000-000017000000}"/>
    <cellStyle name="標準 14 2" xfId="24" xr:uid="{00000000-0005-0000-0000-000018000000}"/>
    <cellStyle name="標準 2" xfId="25" xr:uid="{00000000-0005-0000-0000-000019000000}"/>
    <cellStyle name="標準 2 2" xfId="26" xr:uid="{00000000-0005-0000-0000-00001A000000}"/>
    <cellStyle name="標準 2 3" xfId="27" xr:uid="{00000000-0005-0000-0000-00001B000000}"/>
    <cellStyle name="標準 3" xfId="28" xr:uid="{00000000-0005-0000-0000-00001C000000}"/>
    <cellStyle name="標準 4" xfId="29" xr:uid="{00000000-0005-0000-0000-00001D000000}"/>
    <cellStyle name="標準 4 2" xfId="30" xr:uid="{00000000-0005-0000-0000-00001E000000}"/>
    <cellStyle name="標準 5" xfId="31" xr:uid="{00000000-0005-0000-0000-00001F000000}"/>
    <cellStyle name="標準 6" xfId="32" xr:uid="{00000000-0005-0000-0000-000020000000}"/>
    <cellStyle name="標準 7" xfId="33" xr:uid="{00000000-0005-0000-0000-000021000000}"/>
    <cellStyle name="標準 7 2" xfId="34" xr:uid="{00000000-0005-0000-0000-000022000000}"/>
    <cellStyle name="標準 7 3" xfId="35" xr:uid="{00000000-0005-0000-0000-000023000000}"/>
    <cellStyle name="標準 7 4" xfId="36" xr:uid="{00000000-0005-0000-0000-000024000000}"/>
    <cellStyle name="標準 7 4 2" xfId="37" xr:uid="{00000000-0005-0000-0000-000025000000}"/>
    <cellStyle name="標準 7 4 2 2" xfId="38" xr:uid="{00000000-0005-0000-0000-000026000000}"/>
    <cellStyle name="標準 7 4 2 2 2" xfId="39" xr:uid="{00000000-0005-0000-0000-000027000000}"/>
    <cellStyle name="標準 7 5" xfId="40" xr:uid="{00000000-0005-0000-0000-000028000000}"/>
    <cellStyle name="標準 7 6" xfId="45" xr:uid="{00000000-0005-0000-0000-000029000000}"/>
    <cellStyle name="標準 8" xfId="41" xr:uid="{00000000-0005-0000-0000-00002A000000}"/>
    <cellStyle name="標準 8 2" xfId="42" xr:uid="{00000000-0005-0000-0000-00002B000000}"/>
    <cellStyle name="標準 9" xfId="43" xr:uid="{00000000-0005-0000-0000-00002C000000}"/>
    <cellStyle name="標準 9 2" xfId="44" xr:uid="{00000000-0005-0000-0000-00002D000000}"/>
  </cellStyles>
  <dxfs count="16">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127635</xdr:colOff>
      <xdr:row>173</xdr:row>
      <xdr:rowOff>114300</xdr:rowOff>
    </xdr:from>
    <xdr:to>
      <xdr:col>16</xdr:col>
      <xdr:colOff>110495</xdr:colOff>
      <xdr:row>175</xdr:row>
      <xdr:rowOff>152400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42875" y="26184225"/>
          <a:ext cx="3038475" cy="4191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609600</xdr:colOff>
      <xdr:row>6</xdr:row>
      <xdr:rowOff>76200</xdr:rowOff>
    </xdr:from>
    <xdr:to>
      <xdr:col>30</xdr:col>
      <xdr:colOff>133350</xdr:colOff>
      <xdr:row>39</xdr:row>
      <xdr:rowOff>57150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8373725" y="1104900"/>
          <a:ext cx="5486400" cy="649605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628650</xdr:colOff>
      <xdr:row>46</xdr:row>
      <xdr:rowOff>0</xdr:rowOff>
    </xdr:from>
    <xdr:to>
      <xdr:col>30</xdr:col>
      <xdr:colOff>152400</xdr:colOff>
      <xdr:row>78</xdr:row>
      <xdr:rowOff>323850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8640425" y="8743950"/>
          <a:ext cx="5486400" cy="649605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571500</xdr:colOff>
      <xdr:row>86</xdr:row>
      <xdr:rowOff>114300</xdr:rowOff>
    </xdr:from>
    <xdr:to>
      <xdr:col>30</xdr:col>
      <xdr:colOff>95250</xdr:colOff>
      <xdr:row>119</xdr:row>
      <xdr:rowOff>95250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8335625" y="16573500"/>
          <a:ext cx="5486400" cy="649605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523875</xdr:colOff>
      <xdr:row>126</xdr:row>
      <xdr:rowOff>76200</xdr:rowOff>
    </xdr:from>
    <xdr:to>
      <xdr:col>30</xdr:col>
      <xdr:colOff>47625</xdr:colOff>
      <xdr:row>159</xdr:row>
      <xdr:rowOff>57150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8535650" y="24250650"/>
          <a:ext cx="5486400" cy="649605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609600</xdr:colOff>
      <xdr:row>166</xdr:row>
      <xdr:rowOff>28575</xdr:rowOff>
    </xdr:from>
    <xdr:to>
      <xdr:col>30</xdr:col>
      <xdr:colOff>133350</xdr:colOff>
      <xdr:row>199</xdr:row>
      <xdr:rowOff>9525</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18621375" y="31918275"/>
          <a:ext cx="5486400" cy="649605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514350</xdr:colOff>
      <xdr:row>206</xdr:row>
      <xdr:rowOff>66675</xdr:rowOff>
    </xdr:from>
    <xdr:to>
      <xdr:col>30</xdr:col>
      <xdr:colOff>38100</xdr:colOff>
      <xdr:row>239</xdr:row>
      <xdr:rowOff>47625</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18526125" y="39671625"/>
          <a:ext cx="5486400" cy="649605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552450</xdr:colOff>
      <xdr:row>245</xdr:row>
      <xdr:rowOff>133350</xdr:rowOff>
    </xdr:from>
    <xdr:to>
      <xdr:col>30</xdr:col>
      <xdr:colOff>76200</xdr:colOff>
      <xdr:row>278</xdr:row>
      <xdr:rowOff>285750</xdr:rowOff>
    </xdr:to>
    <xdr:sp macro="" textlink="">
      <xdr:nvSpPr>
        <xdr:cNvPr id="8" name="大かっこ 7">
          <a:extLst>
            <a:ext uri="{FF2B5EF4-FFF2-40B4-BE49-F238E27FC236}">
              <a16:creationId xmlns:a16="http://schemas.microsoft.com/office/drawing/2014/main" id="{00000000-0008-0000-0200-000008000000}"/>
            </a:ext>
          </a:extLst>
        </xdr:cNvPr>
        <xdr:cNvSpPr/>
      </xdr:nvSpPr>
      <xdr:spPr>
        <a:xfrm>
          <a:off x="18564225" y="47282100"/>
          <a:ext cx="5486400" cy="649605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514350</xdr:colOff>
      <xdr:row>286</xdr:row>
      <xdr:rowOff>47625</xdr:rowOff>
    </xdr:from>
    <xdr:to>
      <xdr:col>30</xdr:col>
      <xdr:colOff>38100</xdr:colOff>
      <xdr:row>319</xdr:row>
      <xdr:rowOff>142875</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18526125" y="55083075"/>
          <a:ext cx="5486400" cy="649605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F1075"/>
  <sheetViews>
    <sheetView tabSelected="1" view="pageBreakPreview" zoomScaleNormal="100" zoomScaleSheetLayoutView="100" workbookViewId="0">
      <selection activeCell="I15" sqref="I15:M15"/>
    </sheetView>
  </sheetViews>
  <sheetFormatPr defaultColWidth="2.5" defaultRowHeight="12.75" customHeight="1"/>
  <cols>
    <col min="1" max="42" width="2.5" style="65"/>
    <col min="43" max="43" width="8.5" style="65" bestFit="1" customWidth="1"/>
    <col min="44" max="16384" width="2.5" style="65"/>
  </cols>
  <sheetData>
    <row r="1" spans="1:58" ht="12.75" customHeight="1">
      <c r="AL1" s="16" t="s">
        <v>3240</v>
      </c>
    </row>
    <row r="2" spans="1:58" ht="34.5" customHeight="1">
      <c r="A2" s="13" t="s">
        <v>182</v>
      </c>
    </row>
    <row r="4" spans="1:58" ht="4.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58" ht="15" customHeight="1" thickBot="1">
      <c r="B5" s="8" t="s">
        <v>129</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9"/>
    </row>
    <row r="6" spans="1:58" ht="15" customHeight="1" thickTop="1" thickBot="1">
      <c r="B6" s="8" t="s">
        <v>128</v>
      </c>
      <c r="C6" s="435" t="s">
        <v>169</v>
      </c>
      <c r="D6" s="435"/>
      <c r="E6" s="435"/>
      <c r="F6" s="435"/>
      <c r="G6" s="435"/>
      <c r="H6" s="435"/>
      <c r="I6" s="435"/>
      <c r="J6" s="435"/>
      <c r="K6" s="435"/>
      <c r="L6" s="435"/>
      <c r="M6" s="435"/>
      <c r="N6" s="435"/>
      <c r="O6" s="435"/>
      <c r="P6" s="435"/>
      <c r="Q6" s="435"/>
      <c r="R6" s="435"/>
      <c r="S6" s="435"/>
      <c r="T6" s="435"/>
      <c r="U6" s="435"/>
      <c r="V6" s="435"/>
      <c r="W6" s="435"/>
      <c r="X6" s="435"/>
      <c r="Y6" s="435"/>
      <c r="Z6" s="435"/>
      <c r="AA6" s="435"/>
      <c r="AB6" s="66"/>
      <c r="AC6" s="66"/>
      <c r="AD6" s="462" t="s">
        <v>69</v>
      </c>
      <c r="AE6" s="463"/>
      <c r="AF6" s="463"/>
      <c r="AG6" s="463"/>
      <c r="AH6" s="463"/>
      <c r="AI6" s="463"/>
      <c r="AJ6" s="464"/>
      <c r="AK6" s="9"/>
    </row>
    <row r="7" spans="1:58" ht="4.5" customHeight="1" thickTop="1" thickBot="1">
      <c r="B7" s="8"/>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9"/>
    </row>
    <row r="8" spans="1:58" ht="15" customHeight="1" thickTop="1" thickBot="1">
      <c r="B8" s="8"/>
      <c r="C8" s="435" t="s">
        <v>130</v>
      </c>
      <c r="D8" s="435"/>
      <c r="E8" s="435"/>
      <c r="F8" s="435"/>
      <c r="G8" s="435"/>
      <c r="H8" s="435"/>
      <c r="I8" s="435"/>
      <c r="J8" s="435"/>
      <c r="K8" s="435"/>
      <c r="L8" s="435"/>
      <c r="M8" s="435"/>
      <c r="N8" s="435"/>
      <c r="O8" s="435"/>
      <c r="P8" s="435"/>
      <c r="Q8" s="435"/>
      <c r="R8" s="435"/>
      <c r="S8" s="435"/>
      <c r="T8" s="435"/>
      <c r="U8" s="435"/>
      <c r="V8" s="435"/>
      <c r="W8" s="435"/>
      <c r="X8" s="435"/>
      <c r="Y8" s="435"/>
      <c r="Z8" s="435"/>
      <c r="AA8" s="435"/>
      <c r="AB8" s="66"/>
      <c r="AC8" s="66"/>
      <c r="AD8" s="465" t="s">
        <v>131</v>
      </c>
      <c r="AE8" s="466"/>
      <c r="AF8" s="466"/>
      <c r="AG8" s="466"/>
      <c r="AH8" s="466"/>
      <c r="AI8" s="466"/>
      <c r="AJ8" s="467"/>
      <c r="AK8" s="9"/>
    </row>
    <row r="9" spans="1:58" ht="15" customHeight="1" thickTop="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1:58" ht="15" customHeight="1"/>
    <row r="11" spans="1:58" ht="15" customHeight="1">
      <c r="B11" s="65" t="s">
        <v>116</v>
      </c>
    </row>
    <row r="12" spans="1:58" ht="15" customHeight="1"/>
    <row r="13" spans="1:58" ht="15" customHeight="1">
      <c r="B13" s="65" t="s">
        <v>245</v>
      </c>
    </row>
    <row r="14" spans="1:58" ht="6" customHeight="1" thickBot="1">
      <c r="AT14" s="67"/>
      <c r="AU14" s="14"/>
      <c r="AV14" s="14"/>
      <c r="AW14" s="14"/>
      <c r="AX14" s="14"/>
      <c r="AY14" s="14"/>
      <c r="AZ14" s="14"/>
      <c r="BA14" s="14"/>
      <c r="BB14" s="14"/>
      <c r="BC14" s="14"/>
      <c r="BD14" s="14"/>
      <c r="BE14" s="14"/>
      <c r="BF14" s="14"/>
    </row>
    <row r="15" spans="1:58" ht="15" customHeight="1" thickTop="1" thickBot="1">
      <c r="D15" s="65" t="s">
        <v>246</v>
      </c>
      <c r="I15" s="491"/>
      <c r="J15" s="492"/>
      <c r="K15" s="492"/>
      <c r="L15" s="492"/>
      <c r="M15" s="493"/>
      <c r="P15" s="65" t="s">
        <v>248</v>
      </c>
      <c r="T15" s="491"/>
      <c r="U15" s="492"/>
      <c r="V15" s="492"/>
      <c r="W15" s="492"/>
      <c r="X15" s="492"/>
      <c r="Y15" s="492"/>
      <c r="Z15" s="493"/>
    </row>
    <row r="16" spans="1:58" ht="6" customHeight="1" thickTop="1" thickBot="1"/>
    <row r="17" spans="2:58" ht="15" customHeight="1" thickTop="1" thickBot="1">
      <c r="D17" s="65" t="s">
        <v>250</v>
      </c>
      <c r="I17" s="494" t="str">
        <f>IF(ISERROR(VLOOKUP(CONCATENATE(I15,T15),自動入力!A2:B579,2,FALSE))=TRUE,"その他地域",VLOOKUP(CONCATENATE(I15,T15),自動入力!A2:B579,2,FALSE))</f>
        <v>その他地域</v>
      </c>
      <c r="J17" s="495"/>
      <c r="K17" s="495"/>
      <c r="L17" s="495"/>
      <c r="M17" s="496"/>
      <c r="N17" s="20" t="s">
        <v>251</v>
      </c>
    </row>
    <row r="18" spans="2:58" ht="12.75" customHeight="1" thickTop="1">
      <c r="AT18" s="14"/>
      <c r="AU18" s="14"/>
      <c r="AV18" s="14"/>
      <c r="AW18" s="14"/>
      <c r="AX18" s="14"/>
      <c r="AY18" s="14"/>
      <c r="AZ18" s="14"/>
      <c r="BA18" s="14"/>
      <c r="BB18" s="14"/>
      <c r="BC18" s="14"/>
      <c r="BD18" s="14"/>
      <c r="BE18" s="14"/>
      <c r="BF18" s="14"/>
    </row>
    <row r="19" spans="2:58" ht="15" customHeight="1">
      <c r="B19" s="65" t="s">
        <v>163</v>
      </c>
      <c r="AT19" s="14"/>
      <c r="AU19" s="14"/>
      <c r="AV19" s="14"/>
      <c r="AW19" s="14"/>
      <c r="AX19" s="14"/>
      <c r="AY19" s="14"/>
      <c r="AZ19" s="14"/>
      <c r="BA19" s="14"/>
      <c r="BB19" s="14"/>
      <c r="BC19" s="14"/>
      <c r="BD19" s="14"/>
      <c r="BE19" s="14"/>
      <c r="BF19" s="14"/>
    </row>
    <row r="20" spans="2:58" ht="6" customHeight="1" thickBot="1">
      <c r="AT20" s="14"/>
      <c r="AU20" s="14"/>
      <c r="AV20" s="14"/>
      <c r="AW20" s="14"/>
      <c r="AX20" s="14"/>
      <c r="AY20" s="14"/>
      <c r="AZ20" s="14"/>
      <c r="BA20" s="14"/>
      <c r="BB20" s="14"/>
      <c r="BC20" s="14"/>
      <c r="BD20" s="14"/>
      <c r="BE20" s="14"/>
      <c r="BF20" s="14"/>
    </row>
    <row r="21" spans="2:58" ht="15" customHeight="1" thickTop="1" thickBot="1">
      <c r="D21" s="473"/>
      <c r="E21" s="474"/>
      <c r="F21" s="474"/>
      <c r="G21" s="474"/>
      <c r="H21" s="475"/>
      <c r="I21" s="75"/>
      <c r="AE21" s="14"/>
      <c r="AF21" s="14"/>
      <c r="AG21" s="14"/>
      <c r="AH21" s="14"/>
      <c r="AI21" s="14"/>
      <c r="AJ21" s="14"/>
      <c r="AK21" s="14"/>
      <c r="AL21" s="14"/>
      <c r="AM21" s="14"/>
      <c r="AN21" s="14"/>
      <c r="AO21" s="14"/>
      <c r="AP21" s="14"/>
      <c r="AQ21" s="14"/>
    </row>
    <row r="22" spans="2:58" ht="15" customHeight="1" thickTop="1"/>
    <row r="23" spans="2:58" ht="15" customHeight="1">
      <c r="B23" s="65" t="s">
        <v>2977</v>
      </c>
    </row>
    <row r="24" spans="2:58" ht="15" customHeight="1">
      <c r="D24" s="65" t="s">
        <v>154</v>
      </c>
    </row>
    <row r="25" spans="2:58" ht="6" customHeight="1"/>
    <row r="26" spans="2:58" ht="15" customHeight="1" thickBot="1">
      <c r="D26" s="65" t="s">
        <v>171</v>
      </c>
    </row>
    <row r="27" spans="2:58" ht="15" customHeight="1">
      <c r="D27" s="477" t="s">
        <v>133</v>
      </c>
      <c r="E27" s="478"/>
      <c r="F27" s="478"/>
      <c r="G27" s="479"/>
      <c r="H27" s="484" t="s">
        <v>2978</v>
      </c>
      <c r="I27" s="469"/>
      <c r="J27" s="469"/>
      <c r="K27" s="469"/>
      <c r="L27" s="469"/>
      <c r="M27" s="469"/>
      <c r="N27" s="469"/>
      <c r="O27" s="469"/>
      <c r="P27" s="469"/>
      <c r="Q27" s="469"/>
      <c r="R27" s="469"/>
      <c r="S27" s="469"/>
      <c r="T27" s="469"/>
      <c r="U27" s="470"/>
      <c r="V27" s="468" t="s">
        <v>151</v>
      </c>
      <c r="W27" s="469"/>
      <c r="X27" s="469"/>
      <c r="Y27" s="469"/>
      <c r="Z27" s="469"/>
      <c r="AA27" s="469"/>
      <c r="AB27" s="469"/>
      <c r="AC27" s="469"/>
      <c r="AD27" s="469"/>
      <c r="AE27" s="469"/>
      <c r="AF27" s="469"/>
      <c r="AG27" s="469"/>
      <c r="AH27" s="469"/>
      <c r="AI27" s="470"/>
    </row>
    <row r="28" spans="2:58" ht="15" customHeight="1" thickBot="1">
      <c r="D28" s="480"/>
      <c r="E28" s="481"/>
      <c r="F28" s="481"/>
      <c r="G28" s="482"/>
      <c r="H28" s="483" t="s">
        <v>4</v>
      </c>
      <c r="I28" s="472"/>
      <c r="J28" s="472"/>
      <c r="K28" s="472"/>
      <c r="L28" s="472"/>
      <c r="M28" s="472"/>
      <c r="N28" s="472"/>
      <c r="O28" s="472" t="s">
        <v>3</v>
      </c>
      <c r="P28" s="472"/>
      <c r="Q28" s="472"/>
      <c r="R28" s="472"/>
      <c r="S28" s="472"/>
      <c r="T28" s="472"/>
      <c r="U28" s="485"/>
      <c r="V28" s="471" t="s">
        <v>4</v>
      </c>
      <c r="W28" s="472"/>
      <c r="X28" s="472"/>
      <c r="Y28" s="472"/>
      <c r="Z28" s="472"/>
      <c r="AA28" s="472"/>
      <c r="AB28" s="472"/>
      <c r="AC28" s="472" t="s">
        <v>3</v>
      </c>
      <c r="AD28" s="472"/>
      <c r="AE28" s="472"/>
      <c r="AF28" s="472"/>
      <c r="AG28" s="472"/>
      <c r="AH28" s="472"/>
      <c r="AI28" s="485"/>
    </row>
    <row r="29" spans="2:58" ht="15" customHeight="1" thickTop="1">
      <c r="D29" s="497" t="s">
        <v>118</v>
      </c>
      <c r="E29" s="498"/>
      <c r="F29" s="498"/>
      <c r="G29" s="499"/>
      <c r="H29" s="521"/>
      <c r="I29" s="403"/>
      <c r="J29" s="403"/>
      <c r="K29" s="403"/>
      <c r="L29" s="403"/>
      <c r="M29" s="403"/>
      <c r="N29" s="403"/>
      <c r="O29" s="403"/>
      <c r="P29" s="403"/>
      <c r="Q29" s="403"/>
      <c r="R29" s="403"/>
      <c r="S29" s="403"/>
      <c r="T29" s="403"/>
      <c r="U29" s="476"/>
      <c r="V29" s="402"/>
      <c r="W29" s="403"/>
      <c r="X29" s="403"/>
      <c r="Y29" s="403"/>
      <c r="Z29" s="403"/>
      <c r="AA29" s="403"/>
      <c r="AB29" s="403"/>
      <c r="AC29" s="403"/>
      <c r="AD29" s="403"/>
      <c r="AE29" s="403"/>
      <c r="AF29" s="403"/>
      <c r="AG29" s="403"/>
      <c r="AH29" s="403"/>
      <c r="AI29" s="476"/>
      <c r="AQ29" s="15"/>
    </row>
    <row r="30" spans="2:58" ht="15" customHeight="1">
      <c r="D30" s="497" t="s">
        <v>117</v>
      </c>
      <c r="E30" s="498"/>
      <c r="F30" s="498"/>
      <c r="G30" s="499"/>
      <c r="H30" s="522"/>
      <c r="I30" s="488"/>
      <c r="J30" s="488"/>
      <c r="K30" s="488"/>
      <c r="L30" s="488"/>
      <c r="M30" s="488"/>
      <c r="N30" s="488"/>
      <c r="O30" s="488"/>
      <c r="P30" s="488"/>
      <c r="Q30" s="488"/>
      <c r="R30" s="488"/>
      <c r="S30" s="488"/>
      <c r="T30" s="488"/>
      <c r="U30" s="489"/>
      <c r="V30" s="490"/>
      <c r="W30" s="488"/>
      <c r="X30" s="488"/>
      <c r="Y30" s="488"/>
      <c r="Z30" s="488"/>
      <c r="AA30" s="488"/>
      <c r="AB30" s="488"/>
      <c r="AC30" s="488"/>
      <c r="AD30" s="488"/>
      <c r="AE30" s="488"/>
      <c r="AF30" s="488"/>
      <c r="AG30" s="488"/>
      <c r="AH30" s="488"/>
      <c r="AI30" s="489"/>
    </row>
    <row r="31" spans="2:58" ht="15" customHeight="1" thickBot="1">
      <c r="D31" s="530" t="s">
        <v>87</v>
      </c>
      <c r="E31" s="531"/>
      <c r="F31" s="531"/>
      <c r="G31" s="532"/>
      <c r="H31" s="533"/>
      <c r="I31" s="486"/>
      <c r="J31" s="486"/>
      <c r="K31" s="486"/>
      <c r="L31" s="486"/>
      <c r="M31" s="486"/>
      <c r="N31" s="486"/>
      <c r="O31" s="486"/>
      <c r="P31" s="486"/>
      <c r="Q31" s="486"/>
      <c r="R31" s="486"/>
      <c r="S31" s="486"/>
      <c r="T31" s="486"/>
      <c r="U31" s="487"/>
      <c r="V31" s="525"/>
      <c r="W31" s="486"/>
      <c r="X31" s="486"/>
      <c r="Y31" s="486"/>
      <c r="Z31" s="486"/>
      <c r="AA31" s="486"/>
      <c r="AB31" s="486"/>
      <c r="AC31" s="486"/>
      <c r="AD31" s="486"/>
      <c r="AE31" s="486"/>
      <c r="AF31" s="486"/>
      <c r="AG31" s="486"/>
      <c r="AH31" s="486"/>
      <c r="AI31" s="487"/>
    </row>
    <row r="32" spans="2:58" ht="6" customHeight="1"/>
    <row r="33" spans="2:43" ht="15" customHeight="1" thickBot="1">
      <c r="D33" s="65" t="s">
        <v>172</v>
      </c>
    </row>
    <row r="34" spans="2:43" ht="15" customHeight="1">
      <c r="D34" s="477" t="s">
        <v>133</v>
      </c>
      <c r="E34" s="478"/>
      <c r="F34" s="478"/>
      <c r="G34" s="479"/>
      <c r="H34" s="484" t="s">
        <v>2979</v>
      </c>
      <c r="I34" s="469"/>
      <c r="J34" s="469"/>
      <c r="K34" s="469"/>
      <c r="L34" s="469"/>
      <c r="M34" s="469"/>
      <c r="N34" s="469"/>
      <c r="O34" s="469"/>
      <c r="P34" s="469"/>
      <c r="Q34" s="469"/>
      <c r="R34" s="469"/>
      <c r="S34" s="469"/>
      <c r="T34" s="469"/>
      <c r="U34" s="470"/>
      <c r="V34" s="468" t="s">
        <v>151</v>
      </c>
      <c r="W34" s="469"/>
      <c r="X34" s="469"/>
      <c r="Y34" s="469"/>
      <c r="Z34" s="469"/>
      <c r="AA34" s="469"/>
      <c r="AB34" s="469"/>
      <c r="AC34" s="469"/>
      <c r="AD34" s="469"/>
      <c r="AE34" s="469"/>
      <c r="AF34" s="469"/>
      <c r="AG34" s="469"/>
      <c r="AH34" s="469"/>
      <c r="AI34" s="470"/>
    </row>
    <row r="35" spans="2:43" ht="15" customHeight="1" thickBot="1">
      <c r="D35" s="480"/>
      <c r="E35" s="481"/>
      <c r="F35" s="481"/>
      <c r="G35" s="482"/>
      <c r="H35" s="483" t="s">
        <v>4</v>
      </c>
      <c r="I35" s="472"/>
      <c r="J35" s="472"/>
      <c r="K35" s="472"/>
      <c r="L35" s="472"/>
      <c r="M35" s="472"/>
      <c r="N35" s="472"/>
      <c r="O35" s="472" t="s">
        <v>3</v>
      </c>
      <c r="P35" s="472"/>
      <c r="Q35" s="472"/>
      <c r="R35" s="472"/>
      <c r="S35" s="472"/>
      <c r="T35" s="472"/>
      <c r="U35" s="485"/>
      <c r="V35" s="471" t="s">
        <v>4</v>
      </c>
      <c r="W35" s="472"/>
      <c r="X35" s="472"/>
      <c r="Y35" s="472"/>
      <c r="Z35" s="472"/>
      <c r="AA35" s="472"/>
      <c r="AB35" s="472"/>
      <c r="AC35" s="472" t="s">
        <v>3</v>
      </c>
      <c r="AD35" s="472"/>
      <c r="AE35" s="472"/>
      <c r="AF35" s="472"/>
      <c r="AG35" s="472"/>
      <c r="AH35" s="472"/>
      <c r="AI35" s="485"/>
    </row>
    <row r="36" spans="2:43" ht="15" customHeight="1" thickTop="1">
      <c r="D36" s="497" t="s">
        <v>118</v>
      </c>
      <c r="E36" s="498"/>
      <c r="F36" s="498"/>
      <c r="G36" s="499"/>
      <c r="H36" s="521"/>
      <c r="I36" s="403"/>
      <c r="J36" s="403"/>
      <c r="K36" s="403"/>
      <c r="L36" s="403"/>
      <c r="M36" s="403"/>
      <c r="N36" s="403"/>
      <c r="O36" s="403"/>
      <c r="P36" s="403"/>
      <c r="Q36" s="403"/>
      <c r="R36" s="403"/>
      <c r="S36" s="403"/>
      <c r="T36" s="403"/>
      <c r="U36" s="476"/>
      <c r="V36" s="402"/>
      <c r="W36" s="403"/>
      <c r="X36" s="403"/>
      <c r="Y36" s="403"/>
      <c r="Z36" s="403"/>
      <c r="AA36" s="403"/>
      <c r="AB36" s="403"/>
      <c r="AC36" s="403"/>
      <c r="AD36" s="403"/>
      <c r="AE36" s="403"/>
      <c r="AF36" s="403"/>
      <c r="AG36" s="403"/>
      <c r="AH36" s="403"/>
      <c r="AI36" s="476"/>
      <c r="AQ36" s="15"/>
    </row>
    <row r="37" spans="2:43" ht="15" customHeight="1">
      <c r="D37" s="497" t="s">
        <v>117</v>
      </c>
      <c r="E37" s="498"/>
      <c r="F37" s="498"/>
      <c r="G37" s="499"/>
      <c r="H37" s="522"/>
      <c r="I37" s="488"/>
      <c r="J37" s="488"/>
      <c r="K37" s="488"/>
      <c r="L37" s="488"/>
      <c r="M37" s="488"/>
      <c r="N37" s="488"/>
      <c r="O37" s="488"/>
      <c r="P37" s="488"/>
      <c r="Q37" s="488"/>
      <c r="R37" s="488"/>
      <c r="S37" s="488"/>
      <c r="T37" s="488"/>
      <c r="U37" s="489"/>
      <c r="V37" s="490"/>
      <c r="W37" s="488"/>
      <c r="X37" s="488"/>
      <c r="Y37" s="488"/>
      <c r="Z37" s="488"/>
      <c r="AA37" s="488"/>
      <c r="AB37" s="488"/>
      <c r="AC37" s="488"/>
      <c r="AD37" s="488"/>
      <c r="AE37" s="488"/>
      <c r="AF37" s="488"/>
      <c r="AG37" s="488"/>
      <c r="AH37" s="488"/>
      <c r="AI37" s="489"/>
    </row>
    <row r="38" spans="2:43" ht="15" customHeight="1" thickBot="1">
      <c r="D38" s="530" t="s">
        <v>87</v>
      </c>
      <c r="E38" s="531"/>
      <c r="F38" s="531"/>
      <c r="G38" s="532"/>
      <c r="H38" s="533"/>
      <c r="I38" s="486"/>
      <c r="J38" s="486"/>
      <c r="K38" s="486"/>
      <c r="L38" s="486"/>
      <c r="M38" s="486"/>
      <c r="N38" s="486"/>
      <c r="O38" s="486"/>
      <c r="P38" s="486"/>
      <c r="Q38" s="486"/>
      <c r="R38" s="486"/>
      <c r="S38" s="486"/>
      <c r="T38" s="486"/>
      <c r="U38" s="487"/>
      <c r="V38" s="525"/>
      <c r="W38" s="486"/>
      <c r="X38" s="486"/>
      <c r="Y38" s="486"/>
      <c r="Z38" s="486"/>
      <c r="AA38" s="486"/>
      <c r="AB38" s="486"/>
      <c r="AC38" s="486"/>
      <c r="AD38" s="486"/>
      <c r="AE38" s="486"/>
      <c r="AF38" s="486"/>
      <c r="AG38" s="486"/>
      <c r="AH38" s="486"/>
      <c r="AI38" s="487"/>
    </row>
    <row r="39" spans="2:43" ht="15" customHeight="1">
      <c r="D39" s="65" t="s">
        <v>138</v>
      </c>
    </row>
    <row r="40" spans="2:43" ht="15" customHeight="1">
      <c r="D40" s="65" t="s">
        <v>189</v>
      </c>
      <c r="AQ40" s="15"/>
    </row>
    <row r="41" spans="2:43" ht="15" customHeight="1"/>
    <row r="42" spans="2:43" ht="15" customHeight="1">
      <c r="B42" s="65" t="s">
        <v>119</v>
      </c>
    </row>
    <row r="43" spans="2:43" ht="15" customHeight="1"/>
    <row r="44" spans="2:43" ht="15" customHeight="1">
      <c r="B44" s="65" t="s">
        <v>2914</v>
      </c>
    </row>
    <row r="45" spans="2:43" ht="15" customHeight="1">
      <c r="D45" s="65" t="s">
        <v>132</v>
      </c>
    </row>
    <row r="46" spans="2:43" ht="6" customHeight="1"/>
    <row r="47" spans="2:43" ht="15" customHeight="1">
      <c r="D47" s="65" t="s">
        <v>208</v>
      </c>
      <c r="G47" s="64"/>
      <c r="H47" s="64"/>
      <c r="I47" s="64"/>
      <c r="J47" s="64"/>
      <c r="K47" s="64"/>
      <c r="L47" s="64"/>
      <c r="M47" s="64"/>
      <c r="N47" s="64"/>
      <c r="O47" s="64"/>
      <c r="P47" s="64"/>
      <c r="Q47" s="64"/>
      <c r="R47" s="64"/>
      <c r="S47" s="64"/>
      <c r="T47" s="64"/>
      <c r="U47" s="64"/>
      <c r="V47" s="64"/>
      <c r="W47" s="64"/>
      <c r="X47" s="64"/>
      <c r="Y47" s="64"/>
      <c r="Z47" s="64"/>
      <c r="AA47" s="64"/>
      <c r="AB47" s="64"/>
      <c r="AC47" s="64"/>
    </row>
    <row r="48" spans="2:43" ht="9" customHeight="1" thickBot="1">
      <c r="G48" s="64"/>
      <c r="H48" s="64"/>
      <c r="I48" s="64"/>
      <c r="J48" s="64"/>
      <c r="K48" s="64"/>
      <c r="L48" s="64"/>
      <c r="M48" s="64"/>
      <c r="N48" s="64"/>
      <c r="O48" s="64"/>
      <c r="P48" s="64"/>
      <c r="Q48" s="64"/>
      <c r="R48" s="64"/>
      <c r="S48" s="64"/>
      <c r="T48" s="64"/>
      <c r="U48" s="64"/>
      <c r="V48" s="64"/>
      <c r="W48" s="64"/>
      <c r="X48" s="64"/>
      <c r="Y48" s="64"/>
      <c r="Z48" s="64"/>
      <c r="AA48" s="64"/>
      <c r="AB48" s="64"/>
    </row>
    <row r="49" spans="2:32" ht="15" customHeight="1">
      <c r="D49" s="436" t="s">
        <v>209</v>
      </c>
      <c r="E49" s="437"/>
      <c r="F49" s="437"/>
      <c r="G49" s="437"/>
      <c r="H49" s="437"/>
      <c r="I49" s="437"/>
      <c r="J49" s="437"/>
      <c r="K49" s="438"/>
      <c r="L49" s="445" t="s">
        <v>210</v>
      </c>
      <c r="M49" s="446"/>
      <c r="N49" s="446"/>
      <c r="O49" s="446"/>
      <c r="P49" s="446"/>
      <c r="Q49" s="446"/>
      <c r="R49" s="446"/>
      <c r="S49" s="446"/>
      <c r="T49" s="446"/>
      <c r="U49" s="446"/>
      <c r="V49" s="446"/>
      <c r="W49" s="446"/>
      <c r="X49" s="446"/>
      <c r="Y49" s="446"/>
      <c r="Z49" s="447"/>
      <c r="AA49" s="436" t="s">
        <v>211</v>
      </c>
      <c r="AB49" s="437"/>
      <c r="AC49" s="437"/>
      <c r="AD49" s="437"/>
      <c r="AE49" s="448"/>
    </row>
    <row r="50" spans="2:32" ht="15" customHeight="1">
      <c r="D50" s="439"/>
      <c r="E50" s="440"/>
      <c r="F50" s="440"/>
      <c r="G50" s="440"/>
      <c r="H50" s="440"/>
      <c r="I50" s="440"/>
      <c r="J50" s="440"/>
      <c r="K50" s="441"/>
      <c r="L50" s="453" t="s">
        <v>193</v>
      </c>
      <c r="M50" s="454"/>
      <c r="N50" s="454"/>
      <c r="O50" s="454"/>
      <c r="P50" s="455"/>
      <c r="Q50" s="506" t="s">
        <v>212</v>
      </c>
      <c r="R50" s="507"/>
      <c r="S50" s="507"/>
      <c r="T50" s="507"/>
      <c r="U50" s="507"/>
      <c r="V50" s="510"/>
      <c r="W50" s="510"/>
      <c r="X50" s="510"/>
      <c r="Y50" s="510"/>
      <c r="Z50" s="511"/>
      <c r="AA50" s="439"/>
      <c r="AB50" s="440"/>
      <c r="AC50" s="440"/>
      <c r="AD50" s="440"/>
      <c r="AE50" s="449"/>
    </row>
    <row r="51" spans="2:32" ht="15" customHeight="1">
      <c r="D51" s="439"/>
      <c r="E51" s="440"/>
      <c r="F51" s="440"/>
      <c r="G51" s="440"/>
      <c r="H51" s="440"/>
      <c r="I51" s="440"/>
      <c r="J51" s="440"/>
      <c r="K51" s="441"/>
      <c r="L51" s="456"/>
      <c r="M51" s="457"/>
      <c r="N51" s="457"/>
      <c r="O51" s="457"/>
      <c r="P51" s="458"/>
      <c r="Q51" s="508"/>
      <c r="R51" s="440"/>
      <c r="S51" s="440"/>
      <c r="T51" s="440"/>
      <c r="U51" s="440"/>
      <c r="V51" s="512" t="s">
        <v>213</v>
      </c>
      <c r="W51" s="513"/>
      <c r="X51" s="513"/>
      <c r="Y51" s="513"/>
      <c r="Z51" s="514"/>
      <c r="AA51" s="439"/>
      <c r="AB51" s="440"/>
      <c r="AC51" s="440"/>
      <c r="AD51" s="440"/>
      <c r="AE51" s="449"/>
    </row>
    <row r="52" spans="2:32" ht="15" customHeight="1" thickBot="1">
      <c r="D52" s="442"/>
      <c r="E52" s="443"/>
      <c r="F52" s="443"/>
      <c r="G52" s="443"/>
      <c r="H52" s="443"/>
      <c r="I52" s="443"/>
      <c r="J52" s="443"/>
      <c r="K52" s="444"/>
      <c r="L52" s="459"/>
      <c r="M52" s="460"/>
      <c r="N52" s="460"/>
      <c r="O52" s="460"/>
      <c r="P52" s="461"/>
      <c r="Q52" s="509"/>
      <c r="R52" s="443"/>
      <c r="S52" s="443"/>
      <c r="T52" s="443"/>
      <c r="U52" s="443"/>
      <c r="V52" s="515"/>
      <c r="W52" s="516"/>
      <c r="X52" s="516"/>
      <c r="Y52" s="516"/>
      <c r="Z52" s="517"/>
      <c r="AA52" s="450"/>
      <c r="AB52" s="451"/>
      <c r="AC52" s="451"/>
      <c r="AD52" s="451"/>
      <c r="AE52" s="452"/>
    </row>
    <row r="53" spans="2:32" ht="15" customHeight="1" thickTop="1" thickBot="1">
      <c r="D53" s="391"/>
      <c r="E53" s="392"/>
      <c r="F53" s="392"/>
      <c r="G53" s="392"/>
      <c r="H53" s="392"/>
      <c r="I53" s="392"/>
      <c r="J53" s="392"/>
      <c r="K53" s="393"/>
      <c r="L53" s="397" t="e">
        <f>VLOOKUP(D53,対応表!S3:U14,2,FALSE)</f>
        <v>#N/A</v>
      </c>
      <c r="M53" s="398"/>
      <c r="N53" s="398"/>
      <c r="O53" s="398"/>
      <c r="P53" s="398"/>
      <c r="Q53" s="518"/>
      <c r="R53" s="519"/>
      <c r="S53" s="519"/>
      <c r="T53" s="519"/>
      <c r="U53" s="520"/>
      <c r="V53" s="518"/>
      <c r="W53" s="519"/>
      <c r="X53" s="519"/>
      <c r="Y53" s="519"/>
      <c r="Z53" s="520"/>
      <c r="AA53" s="397" t="e">
        <f>SUM(L53,Q54:Z54)</f>
        <v>#N/A</v>
      </c>
      <c r="AB53" s="398"/>
      <c r="AC53" s="398"/>
      <c r="AD53" s="398"/>
      <c r="AE53" s="523"/>
    </row>
    <row r="54" spans="2:32" ht="15" customHeight="1" thickTop="1" thickBot="1">
      <c r="D54" s="394"/>
      <c r="E54" s="395"/>
      <c r="F54" s="395"/>
      <c r="G54" s="395"/>
      <c r="H54" s="395"/>
      <c r="I54" s="395"/>
      <c r="J54" s="395"/>
      <c r="K54" s="396"/>
      <c r="L54" s="399"/>
      <c r="M54" s="400"/>
      <c r="N54" s="400"/>
      <c r="O54" s="400"/>
      <c r="P54" s="400"/>
      <c r="Q54" s="500">
        <f>IF(Q53=対応表!G4,VLOOKUP(D53,対応表!S3:U14,3,FALSE),0%)</f>
        <v>0</v>
      </c>
      <c r="R54" s="501"/>
      <c r="S54" s="501"/>
      <c r="T54" s="501"/>
      <c r="U54" s="502"/>
      <c r="V54" s="503">
        <f>IF(AND(Q53="あり",V53="なし"),-2%,0)</f>
        <v>0</v>
      </c>
      <c r="W54" s="504"/>
      <c r="X54" s="504"/>
      <c r="Y54" s="504"/>
      <c r="Z54" s="505"/>
      <c r="AA54" s="400"/>
      <c r="AB54" s="400"/>
      <c r="AC54" s="400"/>
      <c r="AD54" s="400"/>
      <c r="AE54" s="524"/>
      <c r="AF54" s="76"/>
    </row>
    <row r="55" spans="2:32" ht="15" customHeight="1" thickTop="1"/>
    <row r="56" spans="2:32" ht="15" customHeight="1">
      <c r="B56" s="65" t="s">
        <v>3124</v>
      </c>
    </row>
    <row r="57" spans="2:32" ht="15" customHeight="1">
      <c r="D57" s="65" t="s">
        <v>2980</v>
      </c>
    </row>
    <row r="58" spans="2:32" ht="15" customHeight="1">
      <c r="D58" s="65" t="s">
        <v>3074</v>
      </c>
    </row>
    <row r="59" spans="2:32" ht="6" customHeight="1" thickBot="1"/>
    <row r="60" spans="2:32" ht="15" customHeight="1" thickTop="1" thickBot="1">
      <c r="D60" s="404" t="s">
        <v>120</v>
      </c>
      <c r="E60" s="404"/>
      <c r="F60" s="404"/>
      <c r="G60" s="404"/>
      <c r="H60" s="405"/>
      <c r="I60" s="406"/>
      <c r="J60" s="407"/>
      <c r="K60" s="407"/>
      <c r="L60" s="407"/>
      <c r="M60" s="408"/>
      <c r="P60" s="526" t="s">
        <v>3075</v>
      </c>
      <c r="Q60" s="526"/>
      <c r="R60" s="526"/>
      <c r="S60" s="526"/>
      <c r="T60" s="526"/>
      <c r="U60" s="529"/>
      <c r="V60" s="473"/>
      <c r="W60" s="474"/>
      <c r="X60" s="474"/>
      <c r="Y60" s="474"/>
      <c r="Z60" s="475"/>
    </row>
    <row r="61" spans="2:32" s="20" customFormat="1" ht="15" customHeight="1" thickTop="1">
      <c r="H61" s="61"/>
      <c r="I61" s="77"/>
      <c r="J61" s="77"/>
      <c r="K61" s="77"/>
      <c r="L61" s="77"/>
      <c r="M61" s="77"/>
      <c r="P61" s="62"/>
      <c r="Q61" s="62"/>
      <c r="R61" s="62"/>
      <c r="S61" s="62"/>
      <c r="T61" s="62"/>
      <c r="U61" s="63"/>
      <c r="V61" s="77"/>
      <c r="W61" s="77"/>
      <c r="X61" s="77"/>
      <c r="Y61" s="77"/>
      <c r="Z61" s="77"/>
    </row>
    <row r="62" spans="2:32" ht="15" customHeight="1">
      <c r="B62" s="65" t="s">
        <v>3125</v>
      </c>
    </row>
    <row r="63" spans="2:32" ht="15" customHeight="1">
      <c r="D63" s="65" t="s">
        <v>121</v>
      </c>
    </row>
    <row r="64" spans="2:32" ht="6" customHeight="1" thickBot="1"/>
    <row r="65" spans="1:38" ht="15" customHeight="1" thickTop="1" thickBot="1">
      <c r="D65" s="406"/>
      <c r="E65" s="407"/>
      <c r="F65" s="407"/>
      <c r="G65" s="407"/>
      <c r="H65" s="408"/>
    </row>
    <row r="66" spans="1:38" s="20" customFormat="1" ht="15" customHeight="1" thickTop="1">
      <c r="D66" s="77"/>
      <c r="E66" s="77"/>
      <c r="F66" s="77"/>
      <c r="G66" s="77"/>
      <c r="H66" s="77"/>
    </row>
    <row r="67" spans="1:38" ht="15" customHeight="1">
      <c r="B67" s="65" t="s">
        <v>3079</v>
      </c>
    </row>
    <row r="68" spans="1:38" ht="15" customHeight="1">
      <c r="D68" s="65" t="s">
        <v>221</v>
      </c>
    </row>
    <row r="69" spans="1:38" ht="15" customHeight="1">
      <c r="D69" s="65" t="s">
        <v>3126</v>
      </c>
    </row>
    <row r="70" spans="1:38" ht="6" customHeight="1" thickBot="1"/>
    <row r="71" spans="1:38" ht="15" customHeight="1" thickTop="1" thickBot="1">
      <c r="D71" s="406"/>
      <c r="E71" s="407"/>
      <c r="F71" s="407"/>
      <c r="G71" s="407"/>
      <c r="H71" s="408"/>
      <c r="K71" s="401" t="s">
        <v>222</v>
      </c>
      <c r="L71" s="401"/>
      <c r="M71" s="401"/>
      <c r="N71" s="401"/>
      <c r="O71" s="401"/>
      <c r="Q71" s="406"/>
      <c r="R71" s="407"/>
      <c r="S71" s="407"/>
      <c r="T71" s="407"/>
      <c r="U71" s="408"/>
    </row>
    <row r="72" spans="1:38" ht="15" customHeight="1" thickTop="1"/>
    <row r="73" spans="1:38" s="29" customFormat="1" ht="15" customHeight="1">
      <c r="A73" s="20"/>
      <c r="B73" s="20"/>
      <c r="C73" s="20"/>
      <c r="D73" s="24" t="s">
        <v>224</v>
      </c>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row>
    <row r="74" spans="1:38" s="29" customFormat="1" ht="15" customHeight="1">
      <c r="A74" s="20"/>
      <c r="B74" s="20"/>
      <c r="C74" s="20"/>
      <c r="D74" s="24" t="s">
        <v>2963</v>
      </c>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row>
    <row r="75" spans="1:38" s="29" customFormat="1" ht="15" customHeight="1">
      <c r="A75" s="20"/>
      <c r="B75" s="20"/>
      <c r="C75" s="20"/>
      <c r="D75" s="20" t="s">
        <v>3221</v>
      </c>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row>
    <row r="76" spans="1:38" s="29" customFormat="1" ht="15" customHeight="1">
      <c r="A76" s="20"/>
      <c r="B76" s="20"/>
      <c r="C76" s="20"/>
      <c r="D76" s="20" t="s">
        <v>3222</v>
      </c>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row>
    <row r="77" spans="1:38" ht="15" customHeight="1"/>
    <row r="78" spans="1:38" ht="15" customHeight="1">
      <c r="B78" s="65" t="s">
        <v>3080</v>
      </c>
    </row>
    <row r="79" spans="1:38" ht="15" customHeight="1">
      <c r="D79" s="65" t="s">
        <v>225</v>
      </c>
    </row>
    <row r="80" spans="1:38" ht="15" customHeight="1">
      <c r="D80" s="65" t="s">
        <v>226</v>
      </c>
    </row>
    <row r="81" spans="2:26" ht="6" customHeight="1" thickBot="1"/>
    <row r="82" spans="2:26" ht="15" customHeight="1" thickTop="1" thickBot="1">
      <c r="D82" s="406"/>
      <c r="E82" s="407"/>
      <c r="F82" s="407"/>
      <c r="G82" s="407"/>
      <c r="H82" s="408"/>
      <c r="K82" s="401" t="s">
        <v>222</v>
      </c>
      <c r="L82" s="401"/>
      <c r="M82" s="401"/>
      <c r="N82" s="401"/>
      <c r="O82" s="401"/>
      <c r="P82" s="406"/>
      <c r="Q82" s="407"/>
      <c r="R82" s="407"/>
      <c r="S82" s="407"/>
      <c r="T82" s="408"/>
      <c r="U82" s="65" t="s">
        <v>223</v>
      </c>
      <c r="V82" s="406"/>
      <c r="W82" s="407"/>
      <c r="X82" s="407"/>
      <c r="Y82" s="407"/>
      <c r="Z82" s="408"/>
    </row>
    <row r="83" spans="2:26" ht="9.75" customHeight="1" thickTop="1"/>
    <row r="84" spans="2:26" ht="15" customHeight="1">
      <c r="D84" s="64" t="s">
        <v>227</v>
      </c>
    </row>
    <row r="85" spans="2:26" ht="15" customHeight="1">
      <c r="D85" s="64"/>
    </row>
    <row r="86" spans="2:26" ht="15" customHeight="1">
      <c r="B86" s="65" t="s">
        <v>122</v>
      </c>
    </row>
    <row r="87" spans="2:26" ht="15" customHeight="1"/>
    <row r="88" spans="2:26" ht="15" customHeight="1">
      <c r="B88" s="65" t="s">
        <v>155</v>
      </c>
    </row>
    <row r="89" spans="2:26" ht="15" customHeight="1">
      <c r="D89" s="65" t="s">
        <v>156</v>
      </c>
    </row>
    <row r="90" spans="2:26" ht="6" customHeight="1" thickBot="1"/>
    <row r="91" spans="2:26" ht="15" customHeight="1" thickTop="1" thickBot="1">
      <c r="D91" s="406"/>
      <c r="E91" s="407"/>
      <c r="F91" s="407"/>
      <c r="G91" s="407"/>
      <c r="H91" s="408"/>
    </row>
    <row r="92" spans="2:26" ht="15" customHeight="1" thickTop="1"/>
    <row r="93" spans="2:26" ht="15" customHeight="1">
      <c r="B93" s="65" t="s">
        <v>157</v>
      </c>
    </row>
    <row r="94" spans="2:26" ht="15" customHeight="1">
      <c r="D94" s="65" t="s">
        <v>183</v>
      </c>
    </row>
    <row r="95" spans="2:26" ht="6" customHeight="1" thickBot="1"/>
    <row r="96" spans="2:26" ht="15" customHeight="1" thickTop="1" thickBot="1">
      <c r="D96" s="406"/>
      <c r="E96" s="407"/>
      <c r="F96" s="407"/>
      <c r="G96" s="407"/>
      <c r="H96" s="408"/>
    </row>
    <row r="97" spans="2:37" ht="15" customHeight="1" thickTop="1"/>
    <row r="98" spans="2:37" ht="15" customHeight="1">
      <c r="B98" s="65" t="s">
        <v>3073</v>
      </c>
    </row>
    <row r="99" spans="2:37" ht="15" customHeight="1">
      <c r="D99" s="528" t="s">
        <v>3081</v>
      </c>
      <c r="E99" s="528"/>
      <c r="F99" s="528"/>
      <c r="G99" s="528"/>
      <c r="H99" s="528"/>
      <c r="I99" s="528"/>
      <c r="J99" s="528"/>
      <c r="K99" s="528"/>
      <c r="L99" s="528"/>
      <c r="M99" s="528"/>
      <c r="N99" s="528"/>
      <c r="O99" s="528"/>
      <c r="P99" s="528"/>
      <c r="Q99" s="528"/>
      <c r="R99" s="528"/>
      <c r="S99" s="528"/>
      <c r="T99" s="528"/>
      <c r="U99" s="528"/>
      <c r="V99" s="528"/>
      <c r="W99" s="528"/>
      <c r="X99" s="528"/>
      <c r="Y99" s="528"/>
      <c r="Z99" s="528"/>
      <c r="AA99" s="528"/>
      <c r="AB99" s="528"/>
      <c r="AC99" s="528"/>
      <c r="AD99" s="528"/>
      <c r="AE99" s="528"/>
      <c r="AF99" s="528"/>
      <c r="AG99" s="528"/>
      <c r="AH99" s="528"/>
      <c r="AI99" s="528"/>
      <c r="AJ99" s="528"/>
      <c r="AK99" s="528"/>
    </row>
    <row r="100" spans="2:37" ht="68.45" customHeight="1">
      <c r="D100" s="528"/>
      <c r="E100" s="528"/>
      <c r="F100" s="528"/>
      <c r="G100" s="528"/>
      <c r="H100" s="528"/>
      <c r="I100" s="528"/>
      <c r="J100" s="528"/>
      <c r="K100" s="528"/>
      <c r="L100" s="528"/>
      <c r="M100" s="528"/>
      <c r="N100" s="528"/>
      <c r="O100" s="528"/>
      <c r="P100" s="528"/>
      <c r="Q100" s="528"/>
      <c r="R100" s="528"/>
      <c r="S100" s="528"/>
      <c r="T100" s="528"/>
      <c r="U100" s="528"/>
      <c r="V100" s="528"/>
      <c r="W100" s="528"/>
      <c r="X100" s="528"/>
      <c r="Y100" s="528"/>
      <c r="Z100" s="528"/>
      <c r="AA100" s="528"/>
      <c r="AB100" s="528"/>
      <c r="AC100" s="528"/>
      <c r="AD100" s="528"/>
      <c r="AE100" s="528"/>
      <c r="AF100" s="528"/>
      <c r="AG100" s="528"/>
      <c r="AH100" s="528"/>
      <c r="AI100" s="528"/>
      <c r="AJ100" s="528"/>
      <c r="AK100" s="528"/>
    </row>
    <row r="101" spans="2:37" ht="6" customHeight="1" thickBot="1"/>
    <row r="102" spans="2:37" ht="15" customHeight="1" thickTop="1" thickBot="1">
      <c r="D102" s="406"/>
      <c r="E102" s="407"/>
      <c r="F102" s="407"/>
      <c r="G102" s="407"/>
      <c r="H102" s="408"/>
    </row>
    <row r="103" spans="2:37" s="20" customFormat="1" ht="15" customHeight="1" thickTop="1">
      <c r="D103" s="77"/>
      <c r="E103" s="77"/>
      <c r="F103" s="77"/>
      <c r="G103" s="77"/>
      <c r="H103" s="77"/>
    </row>
    <row r="104" spans="2:37" ht="15" customHeight="1">
      <c r="B104" s="65" t="s">
        <v>3127</v>
      </c>
    </row>
    <row r="105" spans="2:37" ht="15" customHeight="1">
      <c r="D105" s="65" t="s">
        <v>3128</v>
      </c>
    </row>
    <row r="106" spans="2:37" ht="6" customHeight="1" thickBot="1"/>
    <row r="107" spans="2:37" ht="15" customHeight="1" thickTop="1" thickBot="1">
      <c r="D107" s="406"/>
      <c r="E107" s="407"/>
      <c r="F107" s="407"/>
      <c r="G107" s="407"/>
      <c r="H107" s="408"/>
      <c r="K107" s="526" t="s">
        <v>3066</v>
      </c>
      <c r="L107" s="526"/>
      <c r="M107" s="526"/>
      <c r="N107" s="526"/>
      <c r="O107" s="526"/>
      <c r="P107" s="527"/>
      <c r="Q107" s="406"/>
      <c r="R107" s="407"/>
      <c r="S107" s="407"/>
      <c r="T107" s="407"/>
      <c r="U107" s="408"/>
    </row>
    <row r="108" spans="2:37" ht="15" customHeight="1" thickTop="1"/>
    <row r="109" spans="2:37" ht="15" customHeight="1">
      <c r="B109" s="65" t="s">
        <v>3129</v>
      </c>
    </row>
    <row r="110" spans="2:37" ht="15" customHeight="1">
      <c r="D110" s="65" t="s">
        <v>2981</v>
      </c>
    </row>
    <row r="111" spans="2:37" ht="15" customHeight="1">
      <c r="D111" s="65" t="s">
        <v>123</v>
      </c>
    </row>
    <row r="112" spans="2:37" ht="6" customHeight="1" thickBot="1"/>
    <row r="113" spans="2:37" ht="15" customHeight="1" thickTop="1" thickBot="1">
      <c r="D113" s="406"/>
      <c r="E113" s="407"/>
      <c r="F113" s="407"/>
      <c r="G113" s="407"/>
      <c r="H113" s="408"/>
    </row>
    <row r="114" spans="2:37" ht="15" customHeight="1" thickTop="1"/>
    <row r="115" spans="2:37" ht="15" customHeight="1">
      <c r="B115" s="65" t="s">
        <v>124</v>
      </c>
    </row>
    <row r="116" spans="2:37" ht="15" customHeight="1"/>
    <row r="117" spans="2:37" ht="15" customHeight="1">
      <c r="B117" s="65" t="s">
        <v>164</v>
      </c>
    </row>
    <row r="118" spans="2:37" ht="15" customHeight="1">
      <c r="D118" s="65" t="s">
        <v>158</v>
      </c>
    </row>
    <row r="119" spans="2:37" ht="6" customHeight="1" thickBot="1"/>
    <row r="120" spans="2:37" ht="15" customHeight="1" thickTop="1" thickBot="1">
      <c r="D120" s="432" t="str">
        <f>IF(ISERROR(VLOOKUP(CONCATENATE(I15,T15),自動入力!F2:G443,2,FALSE))=TRUE,"その他の地域",VLOOKUP(CONCATENATE(I15,T15),自動入力!F2:G443,2,FALSE))</f>
        <v>その他の地域</v>
      </c>
      <c r="E120" s="433"/>
      <c r="F120" s="433"/>
      <c r="G120" s="433"/>
      <c r="H120" s="434"/>
      <c r="I120" s="20" t="s">
        <v>251</v>
      </c>
    </row>
    <row r="121" spans="2:37" ht="15" customHeight="1" thickTop="1"/>
    <row r="122" spans="2:37" ht="39" customHeight="1">
      <c r="E122" s="428" t="s">
        <v>125</v>
      </c>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c r="AJ122" s="428"/>
      <c r="AK122" s="428"/>
    </row>
    <row r="123" spans="2:37" ht="15" customHeight="1"/>
    <row r="124" spans="2:37" ht="15" customHeight="1">
      <c r="B124" s="65" t="s">
        <v>165</v>
      </c>
    </row>
    <row r="125" spans="2:37" ht="15" customHeight="1">
      <c r="D125" s="65" t="s">
        <v>159</v>
      </c>
    </row>
    <row r="126" spans="2:37" ht="6" customHeight="1" thickBot="1"/>
    <row r="127" spans="2:37" ht="15" customHeight="1" thickTop="1" thickBot="1">
      <c r="D127" s="432" t="str">
        <f>IF(ISERROR(VLOOKUP(CONCATENATE(I15,T15),自動入力!K1:L202,2,FALSE))=TRUE,"なし",VLOOKUP(CONCATENATE(I15,T15),自動入力!K1:L202,2,FALSE))</f>
        <v>なし</v>
      </c>
      <c r="E127" s="433"/>
      <c r="F127" s="433"/>
      <c r="G127" s="433"/>
      <c r="H127" s="434"/>
      <c r="I127" s="20" t="s">
        <v>2911</v>
      </c>
    </row>
    <row r="128" spans="2:37" ht="15" customHeight="1" thickTop="1" thickBot="1">
      <c r="D128" s="406"/>
      <c r="E128" s="407"/>
      <c r="F128" s="407"/>
      <c r="G128" s="407"/>
      <c r="H128" s="408"/>
      <c r="I128" s="20" t="s">
        <v>2912</v>
      </c>
    </row>
    <row r="129" spans="2:38" ht="10.5" customHeight="1" thickTop="1"/>
    <row r="130" spans="2:38" ht="15" customHeight="1">
      <c r="E130" s="4" t="s">
        <v>127</v>
      </c>
    </row>
    <row r="131" spans="2:38" ht="15" customHeight="1">
      <c r="E131" s="4"/>
    </row>
    <row r="132" spans="2:38" ht="15" customHeight="1">
      <c r="B132" s="65" t="s">
        <v>166</v>
      </c>
    </row>
    <row r="133" spans="2:38" ht="15" customHeight="1">
      <c r="D133" s="65" t="s">
        <v>160</v>
      </c>
    </row>
    <row r="134" spans="2:38" ht="6" customHeight="1" thickBot="1"/>
    <row r="135" spans="2:38" ht="15" customHeight="1" thickTop="1" thickBot="1">
      <c r="D135" s="432" t="str">
        <f>IF(ISERROR(VLOOKUP(CONCATENATE(I15,T15),自動入力!P1:Q16,2,FALSE))=TRUE,"なし",VLOOKUP(CONCATENATE(I15,T15),自動入力!P1:Q16,2,FALSE))</f>
        <v>なし</v>
      </c>
      <c r="E135" s="433"/>
      <c r="F135" s="433"/>
      <c r="G135" s="433"/>
      <c r="H135" s="434"/>
      <c r="I135" s="20" t="s">
        <v>2911</v>
      </c>
    </row>
    <row r="136" spans="2:38" ht="15" customHeight="1" thickTop="1" thickBot="1">
      <c r="D136" s="406"/>
      <c r="E136" s="407"/>
      <c r="F136" s="407"/>
      <c r="G136" s="407"/>
      <c r="H136" s="408"/>
      <c r="I136" s="20" t="s">
        <v>2912</v>
      </c>
    </row>
    <row r="137" spans="2:38" ht="11.25" customHeight="1" thickTop="1"/>
    <row r="138" spans="2:38" ht="15" customHeight="1">
      <c r="E138" s="4" t="s">
        <v>126</v>
      </c>
    </row>
    <row r="139" spans="2:38" ht="15" customHeight="1"/>
    <row r="140" spans="2:38" ht="15" customHeight="1">
      <c r="B140" s="65" t="s">
        <v>186</v>
      </c>
    </row>
    <row r="141" spans="2:38" ht="15" customHeight="1">
      <c r="D141" s="65" t="s">
        <v>161</v>
      </c>
    </row>
    <row r="142" spans="2:38" ht="15" customHeight="1">
      <c r="D142" s="65" t="s">
        <v>162</v>
      </c>
    </row>
    <row r="143" spans="2:38" ht="7.5" customHeight="1"/>
    <row r="144" spans="2:38" ht="15" customHeight="1">
      <c r="D144" s="426" t="s">
        <v>184</v>
      </c>
      <c r="E144" s="427"/>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7"/>
    </row>
    <row r="145" spans="2:38" ht="15" customHeight="1">
      <c r="D145" s="4" t="s">
        <v>185</v>
      </c>
    </row>
    <row r="146" spans="2:38" ht="7.5" customHeight="1" thickBot="1"/>
    <row r="147" spans="2:38" ht="15" customHeight="1" thickTop="1" thickBot="1">
      <c r="D147" s="406"/>
      <c r="E147" s="407"/>
      <c r="F147" s="407"/>
      <c r="G147" s="407"/>
      <c r="H147" s="408"/>
    </row>
    <row r="148" spans="2:38" ht="15" customHeight="1" thickTop="1"/>
    <row r="149" spans="2:38" s="64" customFormat="1" ht="15" customHeight="1">
      <c r="B149" s="64" t="s">
        <v>167</v>
      </c>
    </row>
    <row r="150" spans="2:38" ht="15" customHeight="1">
      <c r="D150" s="65" t="s">
        <v>3130</v>
      </c>
    </row>
    <row r="151" spans="2:38" ht="6" customHeight="1" thickBot="1"/>
    <row r="152" spans="2:38" ht="15" customHeight="1" thickBot="1">
      <c r="D152" s="429"/>
      <c r="E152" s="430"/>
      <c r="F152" s="430"/>
      <c r="G152" s="430"/>
      <c r="H152" s="430"/>
      <c r="I152" s="430"/>
      <c r="J152" s="430"/>
      <c r="K152" s="430"/>
      <c r="L152" s="430"/>
      <c r="M152" s="430"/>
      <c r="N152" s="430"/>
      <c r="O152" s="430"/>
      <c r="P152" s="430"/>
      <c r="Q152" s="430"/>
      <c r="R152" s="430"/>
      <c r="S152" s="430"/>
      <c r="T152" s="430"/>
      <c r="U152" s="430"/>
      <c r="V152" s="430"/>
      <c r="W152" s="430"/>
      <c r="X152" s="430"/>
      <c r="Y152" s="430"/>
      <c r="Z152" s="430"/>
      <c r="AA152" s="430"/>
      <c r="AB152" s="430"/>
      <c r="AC152" s="430"/>
      <c r="AD152" s="430"/>
      <c r="AE152" s="430"/>
      <c r="AF152" s="430"/>
      <c r="AG152" s="430"/>
      <c r="AH152" s="430"/>
      <c r="AI152" s="430"/>
      <c r="AJ152" s="430"/>
      <c r="AK152" s="431"/>
    </row>
    <row r="153" spans="2:38" ht="15" customHeight="1">
      <c r="D153" s="20"/>
      <c r="E153" s="20"/>
      <c r="F153" s="20"/>
      <c r="G153" s="20"/>
      <c r="H153" s="20"/>
      <c r="I153" s="20"/>
      <c r="J153" s="47"/>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row>
    <row r="154" spans="2:38" ht="15" customHeight="1">
      <c r="B154" s="65" t="s">
        <v>168</v>
      </c>
    </row>
    <row r="155" spans="2:38" ht="15" customHeight="1">
      <c r="D155" s="65" t="s">
        <v>135</v>
      </c>
    </row>
    <row r="156" spans="2:38" ht="9.75" customHeight="1" thickBot="1"/>
    <row r="157" spans="2:38" ht="15" customHeight="1" thickTop="1" thickBot="1">
      <c r="D157" s="406"/>
      <c r="E157" s="407"/>
      <c r="F157" s="407"/>
      <c r="G157" s="407"/>
      <c r="H157" s="408"/>
    </row>
    <row r="158" spans="2:38" ht="15" customHeight="1" thickTop="1"/>
    <row r="159" spans="2:38" ht="15" customHeight="1">
      <c r="B159" s="65" t="s">
        <v>2930</v>
      </c>
    </row>
    <row r="160" spans="2:38" ht="15" customHeight="1"/>
    <row r="161" spans="2:19" ht="15" customHeight="1">
      <c r="B161" s="65" t="s">
        <v>2931</v>
      </c>
    </row>
    <row r="162" spans="2:19" s="20" customFormat="1" ht="15" customHeight="1">
      <c r="D162" s="24" t="s">
        <v>2932</v>
      </c>
    </row>
    <row r="163" spans="2:19" ht="6" customHeight="1" thickBot="1"/>
    <row r="164" spans="2:19" ht="15" customHeight="1" thickTop="1" thickBot="1">
      <c r="D164" s="406"/>
      <c r="E164" s="407"/>
      <c r="F164" s="407"/>
      <c r="G164" s="407"/>
      <c r="H164" s="408"/>
    </row>
    <row r="165" spans="2:19" s="362" customFormat="1" ht="15" customHeight="1" thickTop="1"/>
    <row r="166" spans="2:19" s="362" customFormat="1" ht="15" customHeight="1">
      <c r="B166" s="362" t="s">
        <v>3241</v>
      </c>
    </row>
    <row r="167" spans="2:19" s="20" customFormat="1" ht="15" customHeight="1">
      <c r="D167" s="24" t="s">
        <v>3264</v>
      </c>
    </row>
    <row r="168" spans="2:19" s="362" customFormat="1" ht="6" customHeight="1" thickBot="1"/>
    <row r="169" spans="2:19" s="362" customFormat="1" ht="15" customHeight="1" thickTop="1" thickBot="1">
      <c r="D169" s="390" t="s">
        <v>3270</v>
      </c>
      <c r="H169" s="406"/>
      <c r="I169" s="407"/>
      <c r="J169" s="407"/>
      <c r="K169" s="407"/>
      <c r="L169" s="408"/>
    </row>
    <row r="170" spans="2:19" ht="15" customHeight="1" thickTop="1">
      <c r="D170" s="409" t="s">
        <v>3268</v>
      </c>
      <c r="E170" s="410"/>
      <c r="F170" s="410"/>
      <c r="G170" s="411"/>
      <c r="H170" s="412"/>
      <c r="I170" s="413"/>
      <c r="J170" s="413"/>
      <c r="K170" s="413"/>
      <c r="L170" s="413"/>
      <c r="M170" s="413"/>
      <c r="N170" s="414"/>
      <c r="O170" s="389" t="s">
        <v>3265</v>
      </c>
      <c r="P170" s="389"/>
      <c r="Q170" s="389"/>
      <c r="R170" s="389"/>
      <c r="S170" s="389"/>
    </row>
    <row r="171" spans="2:19" ht="15" customHeight="1" thickBot="1">
      <c r="D171" s="415" t="s">
        <v>87</v>
      </c>
      <c r="E171" s="416"/>
      <c r="F171" s="416"/>
      <c r="G171" s="417"/>
      <c r="H171" s="418"/>
      <c r="I171" s="419"/>
      <c r="J171" s="419"/>
      <c r="K171" s="419"/>
      <c r="L171" s="419"/>
      <c r="M171" s="419"/>
      <c r="N171" s="420"/>
      <c r="O171" s="389"/>
      <c r="P171" s="389" t="s">
        <v>3266</v>
      </c>
      <c r="Q171" s="389"/>
    </row>
    <row r="172" spans="2:19" ht="15" customHeight="1"/>
    <row r="173" spans="2:19" ht="15" customHeight="1"/>
    <row r="174" spans="2:19" ht="15" customHeight="1"/>
    <row r="175" spans="2:19" ht="15" customHeight="1"/>
    <row r="176" spans="2:19" ht="23.25" customHeight="1"/>
    <row r="177" spans="2:25" ht="15" customHeight="1" thickBot="1">
      <c r="B177" s="13"/>
    </row>
    <row r="178" spans="2:25" ht="15" customHeight="1" thickTop="1" thickBot="1">
      <c r="C178" s="423" t="s">
        <v>214</v>
      </c>
      <c r="D178" s="423"/>
      <c r="E178" s="423"/>
      <c r="F178" s="423"/>
      <c r="G178" s="423"/>
      <c r="H178" s="423"/>
      <c r="I178" s="423"/>
      <c r="J178" s="423"/>
      <c r="K178" s="423"/>
      <c r="L178" s="423"/>
      <c r="M178" s="65" t="s">
        <v>215</v>
      </c>
      <c r="O178" s="406" t="s">
        <v>3224</v>
      </c>
      <c r="P178" s="407"/>
      <c r="Q178" s="407"/>
      <c r="R178" s="407"/>
      <c r="S178" s="407"/>
      <c r="T178" s="407"/>
      <c r="U178" s="408"/>
    </row>
    <row r="179" spans="2:25" ht="30" customHeight="1" thickTop="1"/>
    <row r="180" spans="2:25" ht="27.75" customHeight="1" thickBot="1">
      <c r="G180" s="425" t="s">
        <v>136</v>
      </c>
      <c r="H180" s="425"/>
      <c r="I180" s="425"/>
      <c r="J180" s="425"/>
      <c r="K180" s="425"/>
      <c r="L180" s="425"/>
      <c r="M180" s="425"/>
      <c r="N180" s="425"/>
      <c r="O180" s="424" t="e">
        <f ca="1">IF(ISERR(計算シート!J92),"入力エラー",計算シート!J92)</f>
        <v>#N/A</v>
      </c>
      <c r="P180" s="424"/>
      <c r="Q180" s="424"/>
      <c r="R180" s="424"/>
      <c r="S180" s="424"/>
      <c r="T180" s="424"/>
      <c r="U180" s="424"/>
      <c r="V180" s="424"/>
      <c r="W180" s="424"/>
      <c r="X180" s="424"/>
      <c r="Y180" s="424"/>
    </row>
    <row r="181" spans="2:25" ht="15" customHeight="1" thickTop="1"/>
    <row r="182" spans="2:25" ht="27.75" customHeight="1" thickBot="1">
      <c r="G182" s="421" t="s">
        <v>170</v>
      </c>
      <c r="H182" s="421"/>
      <c r="I182" s="421"/>
      <c r="J182" s="421"/>
      <c r="K182" s="421"/>
      <c r="L182" s="421"/>
      <c r="M182" s="421"/>
      <c r="N182" s="421"/>
      <c r="O182" s="422" t="e">
        <f ca="1">IF(ISERR(計算シート!J93),"入力エラー",計算シート!J93)</f>
        <v>#N/A</v>
      </c>
      <c r="P182" s="422"/>
      <c r="Q182" s="422"/>
      <c r="R182" s="422"/>
      <c r="S182" s="422"/>
      <c r="T182" s="422"/>
      <c r="U182" s="422"/>
      <c r="V182" s="422"/>
      <c r="W182" s="422"/>
      <c r="X182" s="422"/>
      <c r="Y182" s="422"/>
    </row>
    <row r="183" spans="2:25" ht="15" customHeight="1" thickTop="1"/>
    <row r="184" spans="2:25" ht="15" customHeight="1"/>
    <row r="185" spans="2:25" ht="15" customHeight="1"/>
    <row r="186" spans="2:25" ht="15" customHeight="1"/>
    <row r="187" spans="2:25" ht="15" customHeight="1"/>
    <row r="188" spans="2:25" ht="15" customHeight="1">
      <c r="B188" s="13"/>
    </row>
    <row r="189" spans="2:25" ht="15" customHeight="1"/>
    <row r="190" spans="2:25" ht="15" customHeight="1"/>
    <row r="191" spans="2:25" ht="15" customHeight="1"/>
    <row r="192" spans="2:25"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sheetData>
  <sheetProtection algorithmName="SHA-512" hashValue="q9tQWyFu7RCEm1Uf+Lf3MsKj34nE3OejdW4f5razwZEZoSGvGHN+8rvefEudPsmbaFpAMlN3iIvxN49er4y6Lw==" saltValue="SLRSoiIqDMNr6MF7VdGmZg==" spinCount="100000" sheet="1" selectLockedCells="1"/>
  <mergeCells count="108">
    <mergeCell ref="D30:G30"/>
    <mergeCell ref="AC30:AI30"/>
    <mergeCell ref="V31:AB31"/>
    <mergeCell ref="AC31:AI31"/>
    <mergeCell ref="D107:H107"/>
    <mergeCell ref="K107:P107"/>
    <mergeCell ref="Q107:U107"/>
    <mergeCell ref="D99:AK100"/>
    <mergeCell ref="D82:H82"/>
    <mergeCell ref="I60:M60"/>
    <mergeCell ref="P60:U60"/>
    <mergeCell ref="V60:Z60"/>
    <mergeCell ref="D65:H65"/>
    <mergeCell ref="D38:G38"/>
    <mergeCell ref="H38:N38"/>
    <mergeCell ref="O38:U38"/>
    <mergeCell ref="V38:AB38"/>
    <mergeCell ref="D31:G31"/>
    <mergeCell ref="H31:N31"/>
    <mergeCell ref="H35:N35"/>
    <mergeCell ref="D34:G35"/>
    <mergeCell ref="V34:AI34"/>
    <mergeCell ref="O35:U35"/>
    <mergeCell ref="H34:U34"/>
    <mergeCell ref="D29:G29"/>
    <mergeCell ref="AC28:AI28"/>
    <mergeCell ref="V29:AB29"/>
    <mergeCell ref="Q54:U54"/>
    <mergeCell ref="V54:Z54"/>
    <mergeCell ref="Q50:U52"/>
    <mergeCell ref="V50:Z50"/>
    <mergeCell ref="V51:Z52"/>
    <mergeCell ref="V53:Z53"/>
    <mergeCell ref="V30:AB30"/>
    <mergeCell ref="Q53:U53"/>
    <mergeCell ref="H29:N29"/>
    <mergeCell ref="H30:N30"/>
    <mergeCell ref="AC35:AI35"/>
    <mergeCell ref="AC38:AI38"/>
    <mergeCell ref="AA53:AE54"/>
    <mergeCell ref="AC37:AI37"/>
    <mergeCell ref="V35:AB35"/>
    <mergeCell ref="D36:G36"/>
    <mergeCell ref="H36:N36"/>
    <mergeCell ref="O36:U36"/>
    <mergeCell ref="AC36:AI36"/>
    <mergeCell ref="D37:G37"/>
    <mergeCell ref="H37:N37"/>
    <mergeCell ref="C6:AA6"/>
    <mergeCell ref="C8:AA8"/>
    <mergeCell ref="D49:K52"/>
    <mergeCell ref="L49:Z49"/>
    <mergeCell ref="AA49:AE52"/>
    <mergeCell ref="L50:P52"/>
    <mergeCell ref="AD6:AJ6"/>
    <mergeCell ref="AD8:AJ8"/>
    <mergeCell ref="V27:AI27"/>
    <mergeCell ref="V28:AB28"/>
    <mergeCell ref="D21:H21"/>
    <mergeCell ref="AC29:AI29"/>
    <mergeCell ref="D27:G28"/>
    <mergeCell ref="H28:N28"/>
    <mergeCell ref="H27:U27"/>
    <mergeCell ref="O28:U28"/>
    <mergeCell ref="O31:U31"/>
    <mergeCell ref="O37:U37"/>
    <mergeCell ref="V37:AB37"/>
    <mergeCell ref="I15:M15"/>
    <mergeCell ref="T15:Z15"/>
    <mergeCell ref="O29:U29"/>
    <mergeCell ref="O30:U30"/>
    <mergeCell ref="I17:M17"/>
    <mergeCell ref="G182:N182"/>
    <mergeCell ref="O182:Y182"/>
    <mergeCell ref="D128:H128"/>
    <mergeCell ref="D136:H136"/>
    <mergeCell ref="D113:H113"/>
    <mergeCell ref="D91:H91"/>
    <mergeCell ref="C178:L178"/>
    <mergeCell ref="D157:H157"/>
    <mergeCell ref="O180:Y180"/>
    <mergeCell ref="G180:N180"/>
    <mergeCell ref="D96:H96"/>
    <mergeCell ref="D147:H147"/>
    <mergeCell ref="D144:AL144"/>
    <mergeCell ref="D164:H164"/>
    <mergeCell ref="D102:H102"/>
    <mergeCell ref="E122:AK122"/>
    <mergeCell ref="D152:AK152"/>
    <mergeCell ref="D120:H120"/>
    <mergeCell ref="H169:L169"/>
    <mergeCell ref="D127:H127"/>
    <mergeCell ref="D135:H135"/>
    <mergeCell ref="D53:K54"/>
    <mergeCell ref="L53:P54"/>
    <mergeCell ref="K71:O71"/>
    <mergeCell ref="V36:AB36"/>
    <mergeCell ref="D60:H60"/>
    <mergeCell ref="O178:U178"/>
    <mergeCell ref="D71:H71"/>
    <mergeCell ref="K82:O82"/>
    <mergeCell ref="P82:T82"/>
    <mergeCell ref="V82:Z82"/>
    <mergeCell ref="Q71:U71"/>
    <mergeCell ref="D170:G170"/>
    <mergeCell ref="H170:N170"/>
    <mergeCell ref="D171:G171"/>
    <mergeCell ref="H171:N171"/>
  </mergeCells>
  <phoneticPr fontId="6"/>
  <dataValidations count="12">
    <dataValidation type="whole" operator="greaterThanOrEqual" allowBlank="1" showInputMessage="1" showErrorMessage="1" sqref="AC29:AC31 V29:V31 O29:O31 H29:H31 AC36:AC38 V36:V38 O36:O38 H36:H38 V60:V61 H170:H171" xr:uid="{00000000-0002-0000-0000-000000000000}">
      <formula1>0</formula1>
    </dataValidation>
    <dataValidation type="list" allowBlank="1" showInputMessage="1" showErrorMessage="1" sqref="O178:U178" xr:uid="{00000000-0002-0000-0000-000001000000}">
      <formula1>質改善前後</formula1>
    </dataValidation>
    <dataValidation type="whole" operator="greaterThanOrEqual" allowBlank="1" showInputMessage="1" showErrorMessage="1" sqref="D21:H21" xr:uid="{00000000-0002-0000-0000-000002000000}">
      <formula1>20</formula1>
    </dataValidation>
    <dataValidation type="list" allowBlank="1" showInputMessage="1" showErrorMessage="1" sqref="D102:H103 D91:H91 D96:H96 D113:H113 D71:H71 D82:H82 D147:H147 Q53:Z53 D157:H157 D65:H66 D107:H107 I60:M61 D164:H164 H169:L169" xr:uid="{00000000-0002-0000-0000-000003000000}">
      <formula1>有無</formula1>
    </dataValidation>
    <dataValidation type="list" allowBlank="1" showInputMessage="1" showErrorMessage="1" sqref="P82:T82" xr:uid="{00000000-0002-0000-0000-000004000000}">
      <formula1>賃借料地域区分</formula1>
    </dataValidation>
    <dataValidation type="list" allowBlank="1" showInputMessage="1" showErrorMessage="1" sqref="V82:Z82 Q71:U71" xr:uid="{00000000-0002-0000-0000-000005000000}">
      <formula1>標準都市部</formula1>
    </dataValidation>
    <dataValidation type="list" allowBlank="1" showInputMessage="1" showErrorMessage="1" sqref="D53:K54" xr:uid="{00000000-0002-0000-0000-000006000000}">
      <formula1>平均勤続年数</formula1>
    </dataValidation>
    <dataValidation type="list" allowBlank="1" showInputMessage="1" showErrorMessage="1" sqref="I15:M15" xr:uid="{00000000-0002-0000-0000-000007000000}">
      <formula1>都道府県</formula1>
    </dataValidation>
    <dataValidation type="list" allowBlank="1" showInputMessage="1" showErrorMessage="1" sqref="T15" xr:uid="{00000000-0002-0000-0000-000008000000}">
      <formula1>INDIRECT($I$15)</formula1>
    </dataValidation>
    <dataValidation type="list" allowBlank="1" showInputMessage="1" showErrorMessage="1" sqref="D128:H128 D136:H136" xr:uid="{00000000-0002-0000-0000-000009000000}">
      <formula1>有無2</formula1>
    </dataValidation>
    <dataValidation type="list" allowBlank="1" showInputMessage="1" showErrorMessage="1" sqref="Q107:U107" xr:uid="{00000000-0002-0000-0000-00000A000000}">
      <formula1>土曜日閉所</formula1>
    </dataValidation>
    <dataValidation type="list" allowBlank="1" showInputMessage="1" showErrorMessage="1" sqref="D152:AK152" xr:uid="{00000000-0002-0000-0000-00000B000000}">
      <formula1>栄養管理加算</formula1>
    </dataValidation>
  </dataValidations>
  <pageMargins left="0.51181102362204722" right="0.51181102362204722" top="0.39370078740157483" bottom="0.39370078740157483" header="0.31496062992125984" footer="0.31496062992125984"/>
  <pageSetup paperSize="9" scale="65" orientation="portrait" r:id="rId1"/>
  <rowBreaks count="2" manualBreakCount="2">
    <brk id="77" max="37" man="1"/>
    <brk id="158"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U111"/>
  <sheetViews>
    <sheetView zoomScale="80" zoomScaleNormal="80" workbookViewId="0"/>
  </sheetViews>
  <sheetFormatPr defaultColWidth="9" defaultRowHeight="13.5"/>
  <cols>
    <col min="1" max="1" width="9" style="110" customWidth="1"/>
    <col min="2" max="2" width="9" style="78" customWidth="1"/>
    <col min="3" max="3" width="12" style="78" customWidth="1"/>
    <col min="4" max="4" width="39" style="78" customWidth="1"/>
    <col min="5" max="5" width="13.625" style="78" customWidth="1"/>
    <col min="6" max="6" width="9.25" style="78" bestFit="1" customWidth="1"/>
    <col min="7" max="7" width="10.625" style="78" customWidth="1"/>
    <col min="8" max="16" width="18.625" style="78" customWidth="1"/>
    <col min="17" max="17" width="19.75" style="78" customWidth="1"/>
    <col min="18" max="19" width="18.625" style="78" customWidth="1"/>
    <col min="20" max="20" width="69.25" style="78" bestFit="1" customWidth="1"/>
    <col min="21" max="16384" width="9" style="78"/>
  </cols>
  <sheetData>
    <row r="1" spans="1:13" ht="15" thickTop="1" thickBot="1">
      <c r="A1" s="78"/>
      <c r="C1" s="79" t="s">
        <v>179</v>
      </c>
      <c r="E1" s="80" t="s">
        <v>68</v>
      </c>
      <c r="F1" s="570" t="s">
        <v>69</v>
      </c>
      <c r="G1" s="571"/>
      <c r="H1" s="572"/>
    </row>
    <row r="2" spans="1:13" ht="7.5" customHeight="1" thickTop="1" thickBot="1">
      <c r="A2" s="78"/>
      <c r="F2" s="81"/>
      <c r="G2" s="81"/>
    </row>
    <row r="3" spans="1:13" ht="15" thickTop="1" thickBot="1">
      <c r="A3" s="78"/>
      <c r="F3" s="573" t="s">
        <v>70</v>
      </c>
      <c r="G3" s="574"/>
      <c r="H3" s="575"/>
    </row>
    <row r="4" spans="1:13" ht="14.25" thickTop="1">
      <c r="A4" s="78"/>
      <c r="D4" s="78" t="s">
        <v>71</v>
      </c>
    </row>
    <row r="5" spans="1:13" ht="14.25" thickBot="1">
      <c r="A5" s="78"/>
      <c r="D5" s="82" t="s">
        <v>72</v>
      </c>
      <c r="E5" s="83" t="s">
        <v>73</v>
      </c>
      <c r="F5" s="82" t="s">
        <v>74</v>
      </c>
    </row>
    <row r="6" spans="1:13" ht="15" thickTop="1" thickBot="1">
      <c r="A6" s="78"/>
      <c r="D6" s="84" t="str">
        <f>対応表!C2</f>
        <v>地域区分</v>
      </c>
      <c r="E6" s="85" t="str">
        <f>入力シート!I17</f>
        <v>その他地域</v>
      </c>
      <c r="F6" s="86">
        <f>INDEX(対応表!$B:$B,MATCH(計算シート!$E6,対応表!C:C,0))</f>
        <v>7</v>
      </c>
    </row>
    <row r="7" spans="1:13" ht="14.25" thickTop="1">
      <c r="A7" s="78"/>
      <c r="D7" s="84" t="s">
        <v>115</v>
      </c>
      <c r="E7" s="87">
        <f>入力シート!D21</f>
        <v>0</v>
      </c>
      <c r="F7" s="88">
        <f>IF(E7&lt;=対応表!D3,0,LOOKUP(E7,対応表!D3:D20,対応表!B3:B20))</f>
        <v>0</v>
      </c>
    </row>
    <row r="8" spans="1:13" ht="14.25" thickBot="1">
      <c r="A8" s="78"/>
      <c r="D8" s="89" t="s">
        <v>217</v>
      </c>
      <c r="E8" s="90" t="e">
        <f>入力シート!L53</f>
        <v>#N/A</v>
      </c>
      <c r="F8" s="91"/>
    </row>
    <row r="9" spans="1:13" ht="14.25" thickTop="1">
      <c r="A9" s="78"/>
      <c r="D9" s="92" t="s">
        <v>218</v>
      </c>
      <c r="E9" s="93" t="e">
        <f>入力シート!AA53</f>
        <v>#N/A</v>
      </c>
      <c r="F9" s="94"/>
    </row>
    <row r="10" spans="1:13">
      <c r="A10" s="78"/>
      <c r="D10" s="95" t="s">
        <v>173</v>
      </c>
      <c r="E10" s="96"/>
      <c r="F10" s="94"/>
      <c r="H10" s="97" t="s">
        <v>174</v>
      </c>
      <c r="I10" s="96"/>
      <c r="J10" s="94"/>
      <c r="L10" s="78" t="s">
        <v>3267</v>
      </c>
    </row>
    <row r="11" spans="1:13" ht="27.75" thickBot="1">
      <c r="A11" s="78"/>
      <c r="D11" s="98" t="s">
        <v>75</v>
      </c>
      <c r="E11" s="99"/>
      <c r="F11" s="100" t="s">
        <v>76</v>
      </c>
      <c r="G11" s="101"/>
      <c r="H11" s="102" t="s">
        <v>75</v>
      </c>
      <c r="I11" s="99"/>
      <c r="J11" s="100" t="s">
        <v>76</v>
      </c>
    </row>
    <row r="12" spans="1:13" ht="14.25" thickTop="1">
      <c r="A12" s="78"/>
      <c r="B12" s="103"/>
      <c r="C12" s="103"/>
      <c r="D12" s="19" t="s">
        <v>77</v>
      </c>
      <c r="E12" s="104">
        <f>入力シート!H29</f>
        <v>0</v>
      </c>
      <c r="F12" s="104">
        <f>入力シート!O29</f>
        <v>0</v>
      </c>
      <c r="G12" s="105"/>
      <c r="H12" s="19" t="s">
        <v>77</v>
      </c>
      <c r="I12" s="104">
        <f>入力シート!H36</f>
        <v>0</v>
      </c>
      <c r="J12" s="104">
        <f>入力シート!O36</f>
        <v>0</v>
      </c>
      <c r="L12" s="579" t="s">
        <v>3269</v>
      </c>
      <c r="M12" s="87">
        <f>入力シート!H170</f>
        <v>0</v>
      </c>
    </row>
    <row r="13" spans="1:13">
      <c r="A13" s="78"/>
      <c r="D13" s="19" t="s">
        <v>78</v>
      </c>
      <c r="E13" s="104">
        <f>入力シート!H30</f>
        <v>0</v>
      </c>
      <c r="F13" s="104">
        <f>入力シート!O30</f>
        <v>0</v>
      </c>
      <c r="G13" s="105"/>
      <c r="H13" s="19" t="s">
        <v>78</v>
      </c>
      <c r="I13" s="104">
        <f>入力シート!H37</f>
        <v>0</v>
      </c>
      <c r="J13" s="104">
        <f>入力シート!O37</f>
        <v>0</v>
      </c>
      <c r="L13" s="580"/>
      <c r="M13" s="104"/>
    </row>
    <row r="14" spans="1:13" ht="14.25" thickBot="1">
      <c r="A14" s="78"/>
      <c r="D14" s="19" t="s">
        <v>79</v>
      </c>
      <c r="E14" s="106">
        <f>入力シート!H31</f>
        <v>0</v>
      </c>
      <c r="F14" s="106">
        <f>入力シート!O31</f>
        <v>0</v>
      </c>
      <c r="G14" s="105"/>
      <c r="H14" s="19" t="s">
        <v>79</v>
      </c>
      <c r="I14" s="106">
        <f>入力シート!H38</f>
        <v>0</v>
      </c>
      <c r="J14" s="106">
        <f>入力シート!O38</f>
        <v>0</v>
      </c>
      <c r="L14" s="19" t="s">
        <v>79</v>
      </c>
      <c r="M14" s="106">
        <f>入力シート!H171</f>
        <v>0</v>
      </c>
    </row>
    <row r="15" spans="1:13" ht="14.25" thickTop="1">
      <c r="A15" s="78"/>
      <c r="D15" s="95" t="s">
        <v>143</v>
      </c>
      <c r="E15" s="96"/>
      <c r="F15" s="94"/>
      <c r="H15" s="95" t="s">
        <v>143</v>
      </c>
      <c r="I15" s="96"/>
      <c r="J15" s="94"/>
    </row>
    <row r="16" spans="1:13" ht="27.75" thickBot="1">
      <c r="A16" s="78"/>
      <c r="D16" s="98" t="s">
        <v>75</v>
      </c>
      <c r="E16" s="99"/>
      <c r="F16" s="100" t="s">
        <v>76</v>
      </c>
      <c r="G16" s="101"/>
      <c r="H16" s="98" t="s">
        <v>75</v>
      </c>
      <c r="I16" s="99"/>
      <c r="J16" s="100" t="s">
        <v>76</v>
      </c>
    </row>
    <row r="17" spans="1:17" ht="14.25" thickTop="1">
      <c r="A17" s="78"/>
      <c r="B17" s="103"/>
      <c r="C17" s="103"/>
      <c r="D17" s="19" t="s">
        <v>77</v>
      </c>
      <c r="E17" s="104">
        <f>入力シート!V29</f>
        <v>0</v>
      </c>
      <c r="F17" s="104">
        <f>入力シート!AC29</f>
        <v>0</v>
      </c>
      <c r="G17" s="105"/>
      <c r="H17" s="19" t="s">
        <v>77</v>
      </c>
      <c r="I17" s="104">
        <f>入力シート!V36</f>
        <v>0</v>
      </c>
      <c r="J17" s="104">
        <f>入力シート!AC36</f>
        <v>0</v>
      </c>
    </row>
    <row r="18" spans="1:17">
      <c r="A18" s="78"/>
      <c r="D18" s="19" t="s">
        <v>78</v>
      </c>
      <c r="E18" s="104">
        <f>入力シート!V30</f>
        <v>0</v>
      </c>
      <c r="F18" s="104">
        <f>入力シート!AC30</f>
        <v>0</v>
      </c>
      <c r="G18" s="105"/>
      <c r="H18" s="19" t="s">
        <v>78</v>
      </c>
      <c r="I18" s="104">
        <f>入力シート!V37</f>
        <v>0</v>
      </c>
      <c r="J18" s="104">
        <f>入力シート!AC37</f>
        <v>0</v>
      </c>
    </row>
    <row r="19" spans="1:17" ht="14.25" thickBot="1">
      <c r="A19" s="78"/>
      <c r="D19" s="19" t="s">
        <v>79</v>
      </c>
      <c r="E19" s="106">
        <f>入力シート!V31</f>
        <v>0</v>
      </c>
      <c r="F19" s="106">
        <f>入力シート!AC31</f>
        <v>0</v>
      </c>
      <c r="G19" s="105"/>
      <c r="H19" s="19" t="s">
        <v>79</v>
      </c>
      <c r="I19" s="106">
        <f>入力シート!V38</f>
        <v>0</v>
      </c>
      <c r="J19" s="106">
        <f>入力シート!AC38</f>
        <v>0</v>
      </c>
    </row>
    <row r="20" spans="1:17" ht="14.25" thickTop="1">
      <c r="A20" s="78"/>
      <c r="D20" s="95" t="s">
        <v>153</v>
      </c>
      <c r="E20" s="96"/>
      <c r="F20" s="94"/>
      <c r="H20" s="95" t="s">
        <v>153</v>
      </c>
      <c r="I20" s="96"/>
      <c r="J20" s="94"/>
    </row>
    <row r="21" spans="1:17" ht="27">
      <c r="A21" s="78"/>
      <c r="D21" s="98" t="s">
        <v>75</v>
      </c>
      <c r="E21" s="107"/>
      <c r="F21" s="108" t="s">
        <v>76</v>
      </c>
      <c r="G21" s="101"/>
      <c r="H21" s="98" t="s">
        <v>75</v>
      </c>
      <c r="I21" s="107"/>
      <c r="J21" s="108" t="s">
        <v>76</v>
      </c>
    </row>
    <row r="22" spans="1:17">
      <c r="A22" s="78"/>
      <c r="B22" s="103"/>
      <c r="C22" s="103"/>
      <c r="D22" s="19" t="s">
        <v>77</v>
      </c>
      <c r="E22" s="109">
        <f t="shared" ref="E22:F24" si="0">E12-E17</f>
        <v>0</v>
      </c>
      <c r="F22" s="109">
        <f t="shared" si="0"/>
        <v>0</v>
      </c>
      <c r="G22" s="105"/>
      <c r="H22" s="19" t="s">
        <v>77</v>
      </c>
      <c r="I22" s="109">
        <f t="shared" ref="I22:J24" si="1">I12-I17</f>
        <v>0</v>
      </c>
      <c r="J22" s="109">
        <f t="shared" si="1"/>
        <v>0</v>
      </c>
    </row>
    <row r="23" spans="1:17">
      <c r="A23" s="78"/>
      <c r="D23" s="19" t="s">
        <v>78</v>
      </c>
      <c r="E23" s="109">
        <f t="shared" si="0"/>
        <v>0</v>
      </c>
      <c r="F23" s="109">
        <f t="shared" si="0"/>
        <v>0</v>
      </c>
      <c r="G23" s="105"/>
      <c r="H23" s="19" t="s">
        <v>78</v>
      </c>
      <c r="I23" s="109">
        <f t="shared" si="1"/>
        <v>0</v>
      </c>
      <c r="J23" s="109">
        <f t="shared" si="1"/>
        <v>0</v>
      </c>
    </row>
    <row r="24" spans="1:17">
      <c r="A24" s="78"/>
      <c r="D24" s="19" t="s">
        <v>79</v>
      </c>
      <c r="E24" s="109">
        <f t="shared" si="0"/>
        <v>0</v>
      </c>
      <c r="F24" s="109">
        <f t="shared" si="0"/>
        <v>0</v>
      </c>
      <c r="G24" s="105"/>
      <c r="H24" s="19" t="s">
        <v>79</v>
      </c>
      <c r="I24" s="109">
        <f t="shared" si="1"/>
        <v>0</v>
      </c>
      <c r="J24" s="109">
        <f t="shared" si="1"/>
        <v>0</v>
      </c>
    </row>
    <row r="25" spans="1:17">
      <c r="A25" s="78"/>
      <c r="B25" s="110"/>
      <c r="C25" s="110"/>
      <c r="D25" s="105"/>
      <c r="E25" s="111"/>
      <c r="F25" s="101"/>
      <c r="H25" s="105"/>
      <c r="I25" s="105"/>
      <c r="J25" s="105"/>
      <c r="K25" s="105"/>
      <c r="L25" s="105"/>
    </row>
    <row r="26" spans="1:17" ht="27">
      <c r="A26" s="78"/>
      <c r="B26" s="110"/>
      <c r="C26" s="110"/>
      <c r="D26" s="112"/>
      <c r="E26" s="110" t="s">
        <v>139</v>
      </c>
      <c r="F26" s="113" t="s">
        <v>151</v>
      </c>
      <c r="G26" s="113" t="s">
        <v>152</v>
      </c>
      <c r="H26" s="105"/>
      <c r="I26" s="105"/>
      <c r="J26" s="105"/>
      <c r="K26" s="105"/>
      <c r="L26" s="105"/>
    </row>
    <row r="27" spans="1:17">
      <c r="B27" s="103"/>
      <c r="C27" s="103"/>
      <c r="D27" s="114" t="s">
        <v>80</v>
      </c>
      <c r="E27" s="115">
        <f>SUM(E12:E14,F12:F14,I12:I14,J12:J14)</f>
        <v>0</v>
      </c>
      <c r="F27" s="115">
        <f>SUM(E17:F19,I17:J19)</f>
        <v>0</v>
      </c>
      <c r="G27" s="115">
        <f>SUM(E22:F24,I22:J24)</f>
        <v>0</v>
      </c>
      <c r="H27" s="105"/>
      <c r="I27" s="105"/>
      <c r="J27" s="105"/>
      <c r="K27" s="105"/>
      <c r="L27" s="105"/>
    </row>
    <row r="28" spans="1:17" ht="14.25" thickBot="1">
      <c r="C28" s="80"/>
      <c r="D28" s="116"/>
      <c r="E28" s="117"/>
      <c r="F28" s="94"/>
    </row>
    <row r="29" spans="1:17" ht="15" thickTop="1" thickBot="1">
      <c r="C29" s="80" t="s">
        <v>1</v>
      </c>
      <c r="D29" s="118" t="s">
        <v>137</v>
      </c>
      <c r="E29" s="119">
        <f>入力シート!V60</f>
        <v>0</v>
      </c>
      <c r="F29" s="120"/>
    </row>
    <row r="30" spans="1:17" ht="14.25" thickTop="1">
      <c r="C30" s="80" t="s">
        <v>2982</v>
      </c>
      <c r="D30" s="121" t="s">
        <v>81</v>
      </c>
      <c r="E30" s="115">
        <f>E29*72</f>
        <v>0</v>
      </c>
      <c r="F30" s="86">
        <f>IF(E30&lt;対応表!I3,0,LOOKUP(E30,対応表!I3:I16,対応表!B3:B16))</f>
        <v>0</v>
      </c>
    </row>
    <row r="31" spans="1:17">
      <c r="C31" s="80"/>
      <c r="D31" s="112"/>
      <c r="E31" s="111"/>
      <c r="F31" s="94"/>
    </row>
    <row r="32" spans="1:17">
      <c r="A32" s="78"/>
      <c r="B32" s="110"/>
      <c r="C32" s="110"/>
      <c r="D32" s="122" t="s">
        <v>2918</v>
      </c>
      <c r="E32" s="123" t="s">
        <v>2919</v>
      </c>
      <c r="F32" s="124"/>
      <c r="G32" s="110"/>
      <c r="H32" s="110"/>
      <c r="P32" s="110"/>
      <c r="Q32" s="110"/>
    </row>
    <row r="33" spans="1:21">
      <c r="A33" s="78"/>
      <c r="B33" s="110"/>
      <c r="C33" s="110"/>
      <c r="D33" s="125" t="s">
        <v>2920</v>
      </c>
      <c r="E33" s="109">
        <f>ROUND(
ROUNDDOWN(SUM(E12:F13,I12:J13)/6,1)
+ROUNDDOWN(SUM(E14:F14,I14:J14)/3,1),0)</f>
        <v>0</v>
      </c>
      <c r="F33" s="110" t="s">
        <v>2921</v>
      </c>
      <c r="G33" s="110"/>
      <c r="K33" s="126"/>
      <c r="P33" s="110"/>
      <c r="Q33" s="110"/>
    </row>
    <row r="34" spans="1:21">
      <c r="A34" s="78"/>
      <c r="B34" s="110"/>
      <c r="C34" s="110"/>
      <c r="D34" s="125" t="s">
        <v>2922</v>
      </c>
      <c r="E34" s="109">
        <f>ROUND(
ROUNDDOWN(SUM(E22:F23,I22:J23)/6,1)
+ROUNDDOWN(SUM(E24:F24,I24:J24)/3,1)
+ROUNDDOWN(SUM(E17:F19,I17:J19)/2,1),0)</f>
        <v>0</v>
      </c>
      <c r="F34" s="127">
        <f>IF(SUM(I17:J19,E17:F19)=0,0,1)</f>
        <v>0</v>
      </c>
      <c r="G34" s="110"/>
      <c r="P34" s="110"/>
      <c r="Q34" s="110"/>
    </row>
    <row r="35" spans="1:21">
      <c r="A35" s="78"/>
      <c r="B35" s="110"/>
      <c r="C35" s="110"/>
      <c r="D35" s="128"/>
      <c r="E35" s="123"/>
      <c r="F35" s="124"/>
      <c r="G35" s="129"/>
      <c r="H35" s="110"/>
      <c r="P35" s="110"/>
      <c r="Q35" s="110"/>
    </row>
    <row r="36" spans="1:21" s="130" customFormat="1" ht="14.25">
      <c r="D36" s="131" t="s">
        <v>2923</v>
      </c>
      <c r="E36" s="132"/>
      <c r="F36" s="133" t="s">
        <v>3132</v>
      </c>
      <c r="H36" s="134"/>
      <c r="I36" s="134"/>
      <c r="J36" s="134"/>
      <c r="K36" s="134"/>
      <c r="L36" s="134"/>
      <c r="M36" s="134"/>
      <c r="N36" s="134"/>
      <c r="O36" s="134"/>
      <c r="P36" s="134"/>
      <c r="Q36" s="134"/>
      <c r="R36" s="134"/>
    </row>
    <row r="37" spans="1:21" s="130" customFormat="1" ht="14.25">
      <c r="D37" s="135" t="s">
        <v>2961</v>
      </c>
      <c r="E37" s="136">
        <f>ROUND((IF(F34=0,E33,E34)+IF(SUM(E12:E14,I12:I14)&gt;0,1.4,0)+IF(F54=1,0.5,0)+IF(F64=1,IF(E7&lt;41,-1,-2)+IF(F75=1,0.6,0),0)+IF(E7&lt;41,1.5,2.5)),0)</f>
        <v>2</v>
      </c>
      <c r="F37" s="137"/>
      <c r="H37" s="138"/>
      <c r="I37" s="134"/>
      <c r="J37" s="134"/>
      <c r="K37" s="134"/>
      <c r="L37" s="134"/>
      <c r="M37" s="134"/>
      <c r="N37" s="134"/>
      <c r="O37" s="134"/>
      <c r="P37" s="134"/>
      <c r="Q37" s="134"/>
      <c r="R37" s="134"/>
    </row>
    <row r="38" spans="1:21" s="130" customFormat="1" ht="14.25">
      <c r="D38" s="135" t="s">
        <v>2924</v>
      </c>
      <c r="E38" s="136">
        <f>E37/3</f>
        <v>0.66666666666666663</v>
      </c>
      <c r="F38" s="139">
        <f>IF(E38&lt;0.5,1,E38)</f>
        <v>0.66666666666666663</v>
      </c>
      <c r="H38" s="138"/>
      <c r="I38" s="134"/>
      <c r="J38" s="134"/>
      <c r="K38" s="134"/>
      <c r="L38" s="134"/>
      <c r="M38" s="134"/>
      <c r="N38" s="134"/>
      <c r="O38" s="134"/>
      <c r="P38" s="134"/>
      <c r="Q38" s="134"/>
      <c r="R38" s="134"/>
    </row>
    <row r="39" spans="1:21" s="130" customFormat="1" ht="14.25">
      <c r="D39" s="135" t="s">
        <v>2925</v>
      </c>
      <c r="E39" s="136">
        <f>E37/5</f>
        <v>0.4</v>
      </c>
      <c r="F39" s="139">
        <f>IF(E39&lt;0.5,1,E39)</f>
        <v>1</v>
      </c>
      <c r="H39" s="134"/>
      <c r="I39" s="134"/>
      <c r="J39" s="134"/>
      <c r="K39" s="134"/>
      <c r="L39" s="134"/>
      <c r="M39" s="134"/>
      <c r="N39" s="134"/>
      <c r="O39" s="134"/>
      <c r="P39" s="134"/>
      <c r="Q39" s="134"/>
      <c r="R39" s="134"/>
    </row>
    <row r="40" spans="1:21">
      <c r="E40" s="123"/>
    </row>
    <row r="41" spans="1:21" ht="14.25" thickBot="1">
      <c r="C41" s="80"/>
      <c r="D41" s="105"/>
      <c r="E41" s="111"/>
      <c r="F41" s="94"/>
    </row>
    <row r="42" spans="1:21">
      <c r="E42" s="123"/>
      <c r="I42" s="576" t="s">
        <v>175</v>
      </c>
      <c r="J42" s="577"/>
      <c r="K42" s="577"/>
      <c r="L42" s="578"/>
      <c r="M42" s="576" t="s">
        <v>176</v>
      </c>
      <c r="N42" s="577"/>
      <c r="O42" s="577"/>
      <c r="P42" s="578"/>
    </row>
    <row r="43" spans="1:21">
      <c r="A43" s="564" t="s">
        <v>140</v>
      </c>
      <c r="B43" s="564"/>
      <c r="C43" s="140"/>
      <c r="D43" s="78" t="s">
        <v>219</v>
      </c>
      <c r="E43" s="141"/>
      <c r="F43" s="142"/>
      <c r="G43" s="143"/>
      <c r="H43" s="143"/>
      <c r="I43" s="565" t="s">
        <v>146</v>
      </c>
      <c r="J43" s="566"/>
      <c r="K43" s="565" t="s">
        <v>147</v>
      </c>
      <c r="L43" s="566"/>
      <c r="M43" s="565" t="s">
        <v>146</v>
      </c>
      <c r="N43" s="566"/>
      <c r="O43" s="565" t="s">
        <v>147</v>
      </c>
      <c r="P43" s="566"/>
    </row>
    <row r="44" spans="1:21" ht="14.25" thickBot="1">
      <c r="A44" s="144"/>
      <c r="B44" s="144"/>
      <c r="C44" s="110"/>
      <c r="D44" s="82" t="s">
        <v>82</v>
      </c>
      <c r="E44" s="145" t="s">
        <v>73</v>
      </c>
      <c r="F44" s="146" t="s">
        <v>74</v>
      </c>
      <c r="G44" s="82" t="s">
        <v>83</v>
      </c>
      <c r="H44" s="147" t="s">
        <v>84</v>
      </c>
      <c r="I44" s="148" t="s">
        <v>86</v>
      </c>
      <c r="J44" s="149" t="s">
        <v>87</v>
      </c>
      <c r="K44" s="148" t="s">
        <v>86</v>
      </c>
      <c r="L44" s="149" t="s">
        <v>87</v>
      </c>
      <c r="M44" s="148" t="s">
        <v>86</v>
      </c>
      <c r="N44" s="149" t="s">
        <v>87</v>
      </c>
      <c r="O44" s="148" t="s">
        <v>86</v>
      </c>
      <c r="P44" s="149" t="s">
        <v>87</v>
      </c>
      <c r="Q44" s="150" t="s">
        <v>85</v>
      </c>
      <c r="R44" s="151" t="s">
        <v>88</v>
      </c>
      <c r="S44" s="152"/>
      <c r="T44" s="152"/>
      <c r="U44" s="153"/>
    </row>
    <row r="45" spans="1:21" ht="15" thickTop="1" thickBot="1">
      <c r="A45" s="144"/>
      <c r="B45" s="144"/>
      <c r="D45" s="154"/>
      <c r="E45" s="155" t="str">
        <f>入力シート!O178</f>
        <v>令和４年度（当初）</v>
      </c>
      <c r="F45" s="156">
        <f>IF(E45="令和３年度（当初）",1,0)</f>
        <v>0</v>
      </c>
      <c r="G45" s="145"/>
      <c r="H45" s="157"/>
      <c r="I45" s="158"/>
      <c r="J45" s="159"/>
      <c r="K45" s="158"/>
      <c r="L45" s="159"/>
      <c r="M45" s="158"/>
      <c r="N45" s="159"/>
      <c r="O45" s="158"/>
      <c r="P45" s="159"/>
      <c r="Q45" s="160"/>
      <c r="R45" s="567"/>
      <c r="S45" s="568"/>
      <c r="T45" s="568"/>
      <c r="U45" s="569"/>
    </row>
    <row r="46" spans="1:21" ht="14.25" thickTop="1">
      <c r="A46" s="144"/>
      <c r="B46" s="144"/>
      <c r="C46" s="110"/>
      <c r="D46" s="2" t="s">
        <v>89</v>
      </c>
      <c r="E46" s="161"/>
      <c r="F46" s="162"/>
      <c r="G46" s="163"/>
      <c r="H46" s="163"/>
      <c r="I46" s="164"/>
      <c r="J46" s="165"/>
      <c r="K46" s="164"/>
      <c r="L46" s="165"/>
      <c r="M46" s="164"/>
      <c r="N46" s="165"/>
      <c r="O46" s="164"/>
      <c r="P46" s="165"/>
      <c r="Q46" s="166"/>
      <c r="R46" s="534"/>
      <c r="S46" s="535"/>
      <c r="T46" s="535"/>
      <c r="U46" s="536"/>
    </row>
    <row r="47" spans="1:21">
      <c r="A47" s="144">
        <v>5</v>
      </c>
      <c r="B47" s="144">
        <v>5</v>
      </c>
      <c r="D47" s="23" t="s">
        <v>90</v>
      </c>
      <c r="E47" s="167" t="s">
        <v>91</v>
      </c>
      <c r="F47" s="168" t="s">
        <v>91</v>
      </c>
      <c r="G47" s="169" t="s">
        <v>92</v>
      </c>
      <c r="H47" s="68" t="s">
        <v>93</v>
      </c>
      <c r="I47" s="170">
        <f ca="1">ROUNDDOWN(INDIRECT($G$99)*OFFSET(INDIRECT($G$97&amp;7),5*8*$F$6,IF(F45=0,A47,B47)),-1)</f>
        <v>116570</v>
      </c>
      <c r="J47" s="171">
        <f ca="1">ROUNDDOWN(OFFSET(INDIRECT($G$99),4,0)*OFFSET(INDIRECT($G$97&amp;7),5*8*$F$6,IF(F45=0,A47,B47)),-1)</f>
        <v>171800</v>
      </c>
      <c r="K47" s="172">
        <f ca="1">I47</f>
        <v>116570</v>
      </c>
      <c r="L47" s="173">
        <f ca="1">J47</f>
        <v>171800</v>
      </c>
      <c r="M47" s="172">
        <f ca="1">INDIRECT($G$99)</f>
        <v>138780</v>
      </c>
      <c r="N47" s="173">
        <f ca="1">OFFSET(INDIRECT($G$99),4,0)</f>
        <v>204530</v>
      </c>
      <c r="O47" s="172">
        <f ca="1">M47</f>
        <v>138780</v>
      </c>
      <c r="P47" s="173">
        <f ca="1">N47</f>
        <v>204530</v>
      </c>
      <c r="Q47" s="174" t="s">
        <v>91</v>
      </c>
      <c r="R47" s="537"/>
      <c r="S47" s="538"/>
      <c r="T47" s="538"/>
      <c r="U47" s="539"/>
    </row>
    <row r="48" spans="1:21">
      <c r="A48" s="144">
        <v>7</v>
      </c>
      <c r="B48" s="144">
        <v>7</v>
      </c>
      <c r="D48" s="19" t="s">
        <v>2915</v>
      </c>
      <c r="E48" s="175" t="s">
        <v>91</v>
      </c>
      <c r="F48" s="156" t="s">
        <v>91</v>
      </c>
      <c r="G48" s="176" t="s">
        <v>92</v>
      </c>
      <c r="H48" s="177" t="s">
        <v>2916</v>
      </c>
      <c r="I48" s="178" t="e">
        <f ca="1">OFFSET(INDIRECT($G$99),0,IF(F45=0,A48,B48))*E9*100</f>
        <v>#N/A</v>
      </c>
      <c r="J48" s="179" t="e">
        <f ca="1">OFFSET(INDIRECT($G$99),4,IF(F45=0,A48,B48))*E9*100</f>
        <v>#N/A</v>
      </c>
      <c r="K48" s="180" t="e">
        <f ca="1">I48</f>
        <v>#N/A</v>
      </c>
      <c r="L48" s="181" t="e">
        <f ca="1">J48</f>
        <v>#N/A</v>
      </c>
      <c r="M48" s="180" t="e">
        <f ca="1">OFFSET(INDIRECT($G$99),0,IF(F45=0,A48,B48))*E9*100</f>
        <v>#N/A</v>
      </c>
      <c r="N48" s="181" t="e">
        <f ca="1">OFFSET(INDIRECT($G$99),4,IF(F45=0,A48,B48))*E9*100</f>
        <v>#N/A</v>
      </c>
      <c r="O48" s="180" t="e">
        <f ca="1">M48</f>
        <v>#N/A</v>
      </c>
      <c r="P48" s="181" t="e">
        <f ca="1">N48</f>
        <v>#N/A</v>
      </c>
      <c r="Q48" s="182" t="s">
        <v>91</v>
      </c>
      <c r="R48" s="540"/>
      <c r="S48" s="541"/>
      <c r="T48" s="541"/>
      <c r="U48" s="542"/>
    </row>
    <row r="49" spans="1:21">
      <c r="A49" s="144"/>
      <c r="B49" s="144"/>
      <c r="C49" s="110"/>
      <c r="D49" s="2" t="s">
        <v>76</v>
      </c>
      <c r="E49" s="161"/>
      <c r="F49" s="162"/>
      <c r="G49" s="163"/>
      <c r="H49" s="163"/>
      <c r="I49" s="183"/>
      <c r="J49" s="184"/>
      <c r="K49" s="164"/>
      <c r="L49" s="165"/>
      <c r="M49" s="164"/>
      <c r="N49" s="165"/>
      <c r="O49" s="164"/>
      <c r="P49" s="165"/>
      <c r="Q49" s="166"/>
      <c r="R49" s="534"/>
      <c r="S49" s="535"/>
      <c r="T49" s="535"/>
      <c r="U49" s="536"/>
    </row>
    <row r="50" spans="1:21">
      <c r="A50" s="144">
        <v>2</v>
      </c>
      <c r="B50" s="144">
        <v>2</v>
      </c>
      <c r="C50" s="110"/>
      <c r="D50" s="23" t="s">
        <v>90</v>
      </c>
      <c r="E50" s="168" t="s">
        <v>91</v>
      </c>
      <c r="F50" s="168" t="s">
        <v>91</v>
      </c>
      <c r="G50" s="169" t="s">
        <v>92</v>
      </c>
      <c r="H50" s="68" t="s">
        <v>93</v>
      </c>
      <c r="I50" s="185">
        <f ca="1">ROUNDDOWN(OFFSET(INDIRECT($G$99),0,B50)*OFFSET(INDIRECT($G$97&amp;7),5*8*$F$6,IF(F45=0,A47,B47)),-1)</f>
        <v>103970</v>
      </c>
      <c r="J50" s="171">
        <f ca="1">ROUNDDOWN(OFFSET(INDIRECT($G$99),4,B50)*OFFSET(INDIRECT($G$97&amp;7),5*8*$F$6,IF(F45=0,A47,B47)),-1)</f>
        <v>159200</v>
      </c>
      <c r="K50" s="186">
        <f t="shared" ref="K50:L51" ca="1" si="2">I50</f>
        <v>103970</v>
      </c>
      <c r="L50" s="173">
        <f t="shared" ca="1" si="2"/>
        <v>159200</v>
      </c>
      <c r="M50" s="186">
        <f ca="1">OFFSET(INDIRECT($G$99),0,B50)</f>
        <v>123780</v>
      </c>
      <c r="N50" s="173">
        <f ca="1">OFFSET(INDIRECT($G$99),4,B50)</f>
        <v>189530</v>
      </c>
      <c r="O50" s="186">
        <f t="shared" ref="O50:P51" ca="1" si="3">M50</f>
        <v>123780</v>
      </c>
      <c r="P50" s="173">
        <f t="shared" ca="1" si="3"/>
        <v>189530</v>
      </c>
      <c r="Q50" s="174" t="s">
        <v>91</v>
      </c>
      <c r="R50" s="537"/>
      <c r="S50" s="538"/>
      <c r="T50" s="538"/>
      <c r="U50" s="539"/>
    </row>
    <row r="51" spans="1:21">
      <c r="A51" s="144">
        <v>10</v>
      </c>
      <c r="B51" s="144">
        <v>10</v>
      </c>
      <c r="C51" s="110"/>
      <c r="D51" s="19" t="s">
        <v>2915</v>
      </c>
      <c r="E51" s="175" t="s">
        <v>91</v>
      </c>
      <c r="F51" s="156" t="s">
        <v>91</v>
      </c>
      <c r="G51" s="176" t="s">
        <v>92</v>
      </c>
      <c r="H51" s="177" t="s">
        <v>2916</v>
      </c>
      <c r="I51" s="187" t="e">
        <f ca="1">OFFSET(INDIRECT($G$99),0,IF(F45=0,A51,B51))*E9*100</f>
        <v>#N/A</v>
      </c>
      <c r="J51" s="179" t="e">
        <f ca="1">OFFSET(INDIRECT($G$99),4,IF(F45=0,A51,B51))*E9*100</f>
        <v>#N/A</v>
      </c>
      <c r="K51" s="188" t="e">
        <f t="shared" ca="1" si="2"/>
        <v>#N/A</v>
      </c>
      <c r="L51" s="181" t="e">
        <f t="shared" ca="1" si="2"/>
        <v>#N/A</v>
      </c>
      <c r="M51" s="188" t="e">
        <f ca="1">OFFSET(INDIRECT($G$99),0,IF(F45=0,A51,B51))*E9*100</f>
        <v>#N/A</v>
      </c>
      <c r="N51" s="181" t="e">
        <f ca="1">OFFSET(INDIRECT($G$99),4,IF(F45=0,A51,B51))*E9*100</f>
        <v>#N/A</v>
      </c>
      <c r="O51" s="188" t="e">
        <f t="shared" ca="1" si="3"/>
        <v>#N/A</v>
      </c>
      <c r="P51" s="181" t="e">
        <f t="shared" ca="1" si="3"/>
        <v>#N/A</v>
      </c>
      <c r="Q51" s="182" t="s">
        <v>91</v>
      </c>
      <c r="R51" s="540"/>
      <c r="S51" s="541"/>
      <c r="T51" s="541"/>
      <c r="U51" s="542"/>
    </row>
    <row r="52" spans="1:21" ht="13.5" customHeight="1">
      <c r="A52" s="144">
        <v>14</v>
      </c>
      <c r="B52" s="144">
        <v>14</v>
      </c>
      <c r="C52" s="617"/>
      <c r="D52" s="562" t="s">
        <v>141</v>
      </c>
      <c r="E52" s="543" t="s">
        <v>142</v>
      </c>
      <c r="F52" s="623">
        <f>IF(F27&gt;0,1,0)</f>
        <v>0</v>
      </c>
      <c r="G52" s="557" t="s">
        <v>92</v>
      </c>
      <c r="H52" s="68" t="s">
        <v>93</v>
      </c>
      <c r="I52" s="189" t="s">
        <v>181</v>
      </c>
      <c r="J52" s="190" t="s">
        <v>56</v>
      </c>
      <c r="K52" s="191">
        <f ca="1">IF(F52=0,0,OFFSET(INDIRECT($G$99),0,B52))</f>
        <v>0</v>
      </c>
      <c r="L52" s="192">
        <f ca="1">IF(F52=0,0,OFFSET(INDIRECT($G$99),4,B52))</f>
        <v>0</v>
      </c>
      <c r="M52" s="189" t="s">
        <v>56</v>
      </c>
      <c r="N52" s="190" t="s">
        <v>56</v>
      </c>
      <c r="O52" s="191">
        <f ca="1">IF(F52=0,0,OFFSET(INDIRECT($G$99),0,B52))</f>
        <v>0</v>
      </c>
      <c r="P52" s="192">
        <f ca="1">IF(F52=0,0,OFFSET(INDIRECT($G$99),4,B52))</f>
        <v>0</v>
      </c>
      <c r="Q52" s="193" t="s">
        <v>56</v>
      </c>
      <c r="R52" s="550"/>
      <c r="S52" s="551"/>
      <c r="T52" s="551"/>
      <c r="U52" s="552"/>
    </row>
    <row r="53" spans="1:21" ht="13.5" customHeight="1" thickBot="1">
      <c r="A53" s="144">
        <v>16</v>
      </c>
      <c r="B53" s="144">
        <v>16</v>
      </c>
      <c r="C53" s="617"/>
      <c r="D53" s="563"/>
      <c r="E53" s="543"/>
      <c r="F53" s="624"/>
      <c r="G53" s="558"/>
      <c r="H53" s="177" t="s">
        <v>2916</v>
      </c>
      <c r="I53" s="189" t="s">
        <v>56</v>
      </c>
      <c r="J53" s="190" t="s">
        <v>56</v>
      </c>
      <c r="K53" s="191">
        <f ca="1">IF(F52=0,0,OFFSET(INDIRECT($G$99),0,B53)*E9*100)</f>
        <v>0</v>
      </c>
      <c r="L53" s="192">
        <f ca="1">IF(F52=0,0,OFFSET(INDIRECT($G$99),4,B53)*E9*100)</f>
        <v>0</v>
      </c>
      <c r="M53" s="189" t="s">
        <v>56</v>
      </c>
      <c r="N53" s="190" t="s">
        <v>56</v>
      </c>
      <c r="O53" s="191">
        <f ca="1">IF(F52=0,0,OFFSET(INDIRECT($G$99),0,B53)*E9*100)</f>
        <v>0</v>
      </c>
      <c r="P53" s="192">
        <f ca="1">IF(F52=0,0,OFFSET(INDIRECT($G$99),4,B53)*E9*100)</f>
        <v>0</v>
      </c>
      <c r="Q53" s="193" t="s">
        <v>56</v>
      </c>
      <c r="R53" s="553"/>
      <c r="S53" s="554"/>
      <c r="T53" s="554"/>
      <c r="U53" s="555"/>
    </row>
    <row r="54" spans="1:21" s="110" customFormat="1" ht="14.25" thickTop="1">
      <c r="A54" s="144">
        <v>21</v>
      </c>
      <c r="B54" s="144">
        <v>21</v>
      </c>
      <c r="C54" s="617"/>
      <c r="D54" s="544" t="s">
        <v>94</v>
      </c>
      <c r="E54" s="546">
        <f>入力シート!I60</f>
        <v>0</v>
      </c>
      <c r="F54" s="559">
        <f>IF(E54="あり",1,0)</f>
        <v>0</v>
      </c>
      <c r="G54" s="548" t="s">
        <v>92</v>
      </c>
      <c r="H54" s="68" t="s">
        <v>93</v>
      </c>
      <c r="I54" s="561" t="e">
        <f ca="1">ROUNDDOWN((Q54+Q55)/E27,-1)</f>
        <v>#DIV/0!</v>
      </c>
      <c r="J54" s="556" t="e">
        <f t="shared" ref="J54:P54" ca="1" si="4">I54</f>
        <v>#DIV/0!</v>
      </c>
      <c r="K54" s="561" t="e">
        <f t="shared" ca="1" si="4"/>
        <v>#DIV/0!</v>
      </c>
      <c r="L54" s="556" t="e">
        <f t="shared" ca="1" si="4"/>
        <v>#DIV/0!</v>
      </c>
      <c r="M54" s="625" t="e">
        <f t="shared" ca="1" si="4"/>
        <v>#DIV/0!</v>
      </c>
      <c r="N54" s="556" t="e">
        <f t="shared" ca="1" si="4"/>
        <v>#DIV/0!</v>
      </c>
      <c r="O54" s="561" t="e">
        <f t="shared" ca="1" si="4"/>
        <v>#DIV/0!</v>
      </c>
      <c r="P54" s="556" t="e">
        <f t="shared" ca="1" si="4"/>
        <v>#DIV/0!</v>
      </c>
      <c r="Q54" s="194">
        <f ca="1">IF($F$54=0,0,OFFSET(INDIRECT($G$97&amp;7),6+5*8*$F$6+2*F30,IF($F$45=0,A54,B54)))</f>
        <v>0</v>
      </c>
      <c r="R54" s="550"/>
      <c r="S54" s="551"/>
      <c r="T54" s="551"/>
      <c r="U54" s="552"/>
    </row>
    <row r="55" spans="1:21" s="110" customFormat="1">
      <c r="A55" s="144">
        <v>23</v>
      </c>
      <c r="B55" s="144">
        <v>23</v>
      </c>
      <c r="C55" s="617"/>
      <c r="D55" s="545"/>
      <c r="E55" s="547"/>
      <c r="F55" s="560"/>
      <c r="G55" s="549"/>
      <c r="H55" s="195" t="s">
        <v>2916</v>
      </c>
      <c r="I55" s="561"/>
      <c r="J55" s="556"/>
      <c r="K55" s="561"/>
      <c r="L55" s="556"/>
      <c r="M55" s="626"/>
      <c r="N55" s="556"/>
      <c r="O55" s="561"/>
      <c r="P55" s="556"/>
      <c r="Q55" s="194">
        <f ca="1">IF($F$54=0,0,OFFSET(INDIRECT($G$97&amp;7),6+5*8*$F$6+2*F31,IF($F$45=0,A55,B55))*E9*100)</f>
        <v>0</v>
      </c>
      <c r="R55" s="553"/>
      <c r="S55" s="554"/>
      <c r="T55" s="554"/>
      <c r="U55" s="555"/>
    </row>
    <row r="56" spans="1:21" s="110" customFormat="1">
      <c r="A56" s="144">
        <v>28</v>
      </c>
      <c r="B56" s="144">
        <v>28</v>
      </c>
      <c r="C56" s="617"/>
      <c r="D56" s="544" t="s">
        <v>95</v>
      </c>
      <c r="E56" s="547">
        <f>入力シート!D65</f>
        <v>0</v>
      </c>
      <c r="F56" s="559">
        <f>IF(E56="あり",1,0)</f>
        <v>0</v>
      </c>
      <c r="G56" s="548" t="s">
        <v>92</v>
      </c>
      <c r="H56" s="68" t="s">
        <v>93</v>
      </c>
      <c r="I56" s="196">
        <f ca="1">IF(F56=0,0,OFFSET(INDIRECT($G$99),0,IF(F45=0,A56,B56)))</f>
        <v>0</v>
      </c>
      <c r="J56" s="197">
        <f ca="1">I56</f>
        <v>0</v>
      </c>
      <c r="K56" s="191">
        <f t="shared" ref="K56:P56" ca="1" si="5">J56</f>
        <v>0</v>
      </c>
      <c r="L56" s="197">
        <f t="shared" ca="1" si="5"/>
        <v>0</v>
      </c>
      <c r="M56" s="196">
        <f t="shared" ca="1" si="5"/>
        <v>0</v>
      </c>
      <c r="N56" s="197">
        <f t="shared" ca="1" si="5"/>
        <v>0</v>
      </c>
      <c r="O56" s="191">
        <f t="shared" ca="1" si="5"/>
        <v>0</v>
      </c>
      <c r="P56" s="197">
        <f t="shared" ca="1" si="5"/>
        <v>0</v>
      </c>
      <c r="Q56" s="194" t="s">
        <v>56</v>
      </c>
      <c r="R56" s="550"/>
      <c r="S56" s="551"/>
      <c r="T56" s="551"/>
      <c r="U56" s="552"/>
    </row>
    <row r="57" spans="1:21" s="110" customFormat="1">
      <c r="A57" s="144">
        <v>30</v>
      </c>
      <c r="B57" s="144">
        <v>30</v>
      </c>
      <c r="C57" s="617"/>
      <c r="D57" s="545"/>
      <c r="E57" s="547"/>
      <c r="F57" s="560"/>
      <c r="G57" s="549"/>
      <c r="H57" s="195" t="s">
        <v>2916</v>
      </c>
      <c r="I57" s="191">
        <f ca="1">IF(F56=0,0,OFFSET(INDIRECT($G$99),0,IF(F45=0,A57,B57))*E9*100)</f>
        <v>0</v>
      </c>
      <c r="J57" s="197">
        <f ca="1">I57</f>
        <v>0</v>
      </c>
      <c r="K57" s="191">
        <f t="shared" ref="K57:P58" ca="1" si="6">J57</f>
        <v>0</v>
      </c>
      <c r="L57" s="197">
        <f t="shared" ca="1" si="6"/>
        <v>0</v>
      </c>
      <c r="M57" s="191">
        <f t="shared" ca="1" si="6"/>
        <v>0</v>
      </c>
      <c r="N57" s="197">
        <f t="shared" ca="1" si="6"/>
        <v>0</v>
      </c>
      <c r="O57" s="191">
        <f t="shared" ca="1" si="6"/>
        <v>0</v>
      </c>
      <c r="P57" s="197">
        <f t="shared" ca="1" si="6"/>
        <v>0</v>
      </c>
      <c r="Q57" s="194" t="s">
        <v>56</v>
      </c>
      <c r="R57" s="553"/>
      <c r="S57" s="554"/>
      <c r="T57" s="554"/>
      <c r="U57" s="555"/>
    </row>
    <row r="58" spans="1:21">
      <c r="A58" s="144">
        <v>33</v>
      </c>
      <c r="B58" s="144">
        <v>33</v>
      </c>
      <c r="C58" s="617"/>
      <c r="D58" s="607" t="s">
        <v>5</v>
      </c>
      <c r="E58" s="198">
        <f>入力シート!D71</f>
        <v>0</v>
      </c>
      <c r="F58" s="156">
        <f>IF(E58="あり",1,0)</f>
        <v>0</v>
      </c>
      <c r="G58" s="557" t="s">
        <v>92</v>
      </c>
      <c r="H58" s="607" t="s">
        <v>93</v>
      </c>
      <c r="I58" s="609">
        <f ca="1">IF(F58=0,0,OFFSET(INDIRECT($G$99),0,A58+F59))</f>
        <v>0</v>
      </c>
      <c r="J58" s="603">
        <f ca="1">I58</f>
        <v>0</v>
      </c>
      <c r="K58" s="609">
        <f t="shared" ca="1" si="6"/>
        <v>0</v>
      </c>
      <c r="L58" s="603">
        <f t="shared" ca="1" si="6"/>
        <v>0</v>
      </c>
      <c r="M58" s="609">
        <f t="shared" ca="1" si="6"/>
        <v>0</v>
      </c>
      <c r="N58" s="603">
        <f t="shared" ca="1" si="6"/>
        <v>0</v>
      </c>
      <c r="O58" s="609">
        <f t="shared" ca="1" si="6"/>
        <v>0</v>
      </c>
      <c r="P58" s="603">
        <f t="shared" ca="1" si="6"/>
        <v>0</v>
      </c>
      <c r="Q58" s="604" t="s">
        <v>220</v>
      </c>
      <c r="R58" s="534"/>
      <c r="S58" s="535"/>
      <c r="T58" s="535"/>
      <c r="U58" s="536"/>
    </row>
    <row r="59" spans="1:21">
      <c r="A59" s="144"/>
      <c r="B59" s="144"/>
      <c r="C59" s="617"/>
      <c r="D59" s="608"/>
      <c r="E59" s="198">
        <f>入力シート!Q71</f>
        <v>0</v>
      </c>
      <c r="F59" s="156" t="e">
        <f>INDEX(対応表!$B:$B,MATCH(計算シート!$E59,対応表!Q:Q,0))</f>
        <v>#N/A</v>
      </c>
      <c r="G59" s="558"/>
      <c r="H59" s="608"/>
      <c r="I59" s="609"/>
      <c r="J59" s="603"/>
      <c r="K59" s="609"/>
      <c r="L59" s="603"/>
      <c r="M59" s="609"/>
      <c r="N59" s="603"/>
      <c r="O59" s="609"/>
      <c r="P59" s="603"/>
      <c r="Q59" s="605"/>
      <c r="R59" s="540"/>
      <c r="S59" s="541"/>
      <c r="T59" s="541"/>
      <c r="U59" s="542"/>
    </row>
    <row r="60" spans="1:21">
      <c r="A60" s="144">
        <v>37</v>
      </c>
      <c r="B60" s="144">
        <v>37</v>
      </c>
      <c r="C60" s="617"/>
      <c r="D60" s="607" t="s">
        <v>216</v>
      </c>
      <c r="E60" s="198">
        <f>入力シート!D82</f>
        <v>0</v>
      </c>
      <c r="F60" s="156">
        <f>IF(E60="あり",1,0)</f>
        <v>0</v>
      </c>
      <c r="G60" s="557" t="s">
        <v>92</v>
      </c>
      <c r="H60" s="607" t="s">
        <v>93</v>
      </c>
      <c r="I60" s="609">
        <f ca="1">IF(F60=0,0,OFFSET(INDIRECT($G$99),2*F61,A60+F62))</f>
        <v>0</v>
      </c>
      <c r="J60" s="603">
        <f t="shared" ref="J60:P60" ca="1" si="7">I60</f>
        <v>0</v>
      </c>
      <c r="K60" s="609">
        <f t="shared" ca="1" si="7"/>
        <v>0</v>
      </c>
      <c r="L60" s="603">
        <f t="shared" ca="1" si="7"/>
        <v>0</v>
      </c>
      <c r="M60" s="609">
        <f t="shared" ca="1" si="7"/>
        <v>0</v>
      </c>
      <c r="N60" s="603">
        <f t="shared" ca="1" si="7"/>
        <v>0</v>
      </c>
      <c r="O60" s="609">
        <f t="shared" ca="1" si="7"/>
        <v>0</v>
      </c>
      <c r="P60" s="603">
        <f t="shared" ca="1" si="7"/>
        <v>0</v>
      </c>
      <c r="Q60" s="604" t="s">
        <v>220</v>
      </c>
      <c r="R60" s="534"/>
      <c r="S60" s="535"/>
      <c r="T60" s="535"/>
      <c r="U60" s="536"/>
    </row>
    <row r="61" spans="1:21">
      <c r="A61" s="144"/>
      <c r="B61" s="144"/>
      <c r="C61" s="617"/>
      <c r="D61" s="622"/>
      <c r="E61" s="198">
        <f>入力シート!P82</f>
        <v>0</v>
      </c>
      <c r="F61" s="156" t="e">
        <f>INDEX(対応表!$B:$B,MATCH(計算シート!$E61,対応表!P:P,0))</f>
        <v>#N/A</v>
      </c>
      <c r="G61" s="610"/>
      <c r="H61" s="622"/>
      <c r="I61" s="609"/>
      <c r="J61" s="603"/>
      <c r="K61" s="609"/>
      <c r="L61" s="603"/>
      <c r="M61" s="609"/>
      <c r="N61" s="603"/>
      <c r="O61" s="609"/>
      <c r="P61" s="603"/>
      <c r="Q61" s="606"/>
      <c r="R61" s="537"/>
      <c r="S61" s="538"/>
      <c r="T61" s="538"/>
      <c r="U61" s="539"/>
    </row>
    <row r="62" spans="1:21">
      <c r="A62" s="144"/>
      <c r="B62" s="144"/>
      <c r="C62" s="618"/>
      <c r="D62" s="608"/>
      <c r="E62" s="198">
        <f>入力シート!V82</f>
        <v>0</v>
      </c>
      <c r="F62" s="156" t="e">
        <f>INDEX(対応表!$B:$B,MATCH(計算シート!$E62,対応表!Q:Q,0))</f>
        <v>#N/A</v>
      </c>
      <c r="G62" s="558"/>
      <c r="H62" s="608"/>
      <c r="I62" s="609"/>
      <c r="J62" s="603"/>
      <c r="K62" s="609"/>
      <c r="L62" s="603"/>
      <c r="M62" s="609"/>
      <c r="N62" s="603"/>
      <c r="O62" s="609"/>
      <c r="P62" s="603"/>
      <c r="Q62" s="605"/>
      <c r="R62" s="540"/>
      <c r="S62" s="541"/>
      <c r="T62" s="541"/>
      <c r="U62" s="542"/>
    </row>
    <row r="63" spans="1:21" ht="21" customHeight="1">
      <c r="A63" s="144">
        <v>40</v>
      </c>
      <c r="B63" s="144">
        <v>40</v>
      </c>
      <c r="C63" s="617" t="s">
        <v>67</v>
      </c>
      <c r="D63" s="199" t="s">
        <v>144</v>
      </c>
      <c r="E63" s="198">
        <f>入力シート!D91</f>
        <v>0</v>
      </c>
      <c r="F63" s="200">
        <f>IF(E63="あり",1,0)</f>
        <v>0</v>
      </c>
      <c r="G63" s="201" t="s">
        <v>92</v>
      </c>
      <c r="H63" s="202" t="s">
        <v>93</v>
      </c>
      <c r="I63" s="196">
        <f ca="1">IF(F63=0,0,-OFFSET(INDIRECT($G$99),0,A63))</f>
        <v>0</v>
      </c>
      <c r="J63" s="197">
        <f t="shared" ref="J63:P63" ca="1" si="8">I63</f>
        <v>0</v>
      </c>
      <c r="K63" s="191">
        <f t="shared" ca="1" si="8"/>
        <v>0</v>
      </c>
      <c r="L63" s="197">
        <f t="shared" ca="1" si="8"/>
        <v>0</v>
      </c>
      <c r="M63" s="196">
        <f t="shared" ca="1" si="8"/>
        <v>0</v>
      </c>
      <c r="N63" s="197">
        <f t="shared" ca="1" si="8"/>
        <v>0</v>
      </c>
      <c r="O63" s="191">
        <f t="shared" ca="1" si="8"/>
        <v>0</v>
      </c>
      <c r="P63" s="197">
        <f t="shared" ca="1" si="8"/>
        <v>0</v>
      </c>
      <c r="Q63" s="182" t="s">
        <v>96</v>
      </c>
      <c r="R63" s="584"/>
      <c r="S63" s="585"/>
      <c r="T63" s="585"/>
      <c r="U63" s="586"/>
    </row>
    <row r="64" spans="1:21" ht="21" customHeight="1">
      <c r="A64" s="144">
        <v>42</v>
      </c>
      <c r="B64" s="144">
        <v>42</v>
      </c>
      <c r="C64" s="617"/>
      <c r="D64" s="619" t="s">
        <v>145</v>
      </c>
      <c r="E64" s="621">
        <f>入力シート!D96</f>
        <v>0</v>
      </c>
      <c r="F64" s="595">
        <f>IF(E64="あり",1,0)</f>
        <v>0</v>
      </c>
      <c r="G64" s="557" t="s">
        <v>92</v>
      </c>
      <c r="H64" s="597" t="s">
        <v>2917</v>
      </c>
      <c r="I64" s="187">
        <f ca="1">ROUNDDOWN(IF(F64=0,0,-SUM(I47:I48,I56:I57)*OFFSET(INDIRECT(G99),4,IF(F45=0,A64,B64))),-1)</f>
        <v>0</v>
      </c>
      <c r="J64" s="197">
        <f ca="1">ROUNDDOWN(IF(F64=0,0,-SUM(J47:J48,J56:J57)*OFFSET(INDIRECT(G99),4,IF(F45=0,A64,B64))),-1)</f>
        <v>0</v>
      </c>
      <c r="K64" s="191">
        <f ca="1">ROUNDDOWN(IF(F64=0,0,-SUM(K47:K48,K56:K57)*OFFSET(INDIRECT(G99),4,IF(F45=0,A64,B64))),-1)</f>
        <v>0</v>
      </c>
      <c r="L64" s="197">
        <f ca="1">ROUNDDOWN(IF(F64=0,0,-SUM(L47:L48,L56:L57)*OFFSET(INDIRECT(G99),4,IF(F45=0,A64,B64))),-1)</f>
        <v>0</v>
      </c>
      <c r="M64" s="187">
        <f ca="1">ROUNDDOWN(IF(F64=0,0,-SUM(M47:M48,M56:M57)*OFFSET(INDIRECT(G99),4,IF(F45=0,A64,B64))),-1)</f>
        <v>0</v>
      </c>
      <c r="N64" s="197">
        <f ca="1">ROUNDDOWN(IF(F64=0,0,-SUM(N47:N48,N56:N57)*OFFSET(INDIRECT(G99),4,IF(F45=0,A64,B64))),-1)</f>
        <v>0</v>
      </c>
      <c r="O64" s="191">
        <f ca="1">ROUNDDOWN(IF(F64=0,0,-SUM(O47:O48,O56:O57)*OFFSET(INDIRECT(G99),4,IF(F45=0,A64,B64))),-1)</f>
        <v>0</v>
      </c>
      <c r="P64" s="197">
        <f ca="1">ROUNDDOWN(IF(F64=0,0,-SUM(P47:P48,P56:P57)*OFFSET(INDIRECT(G99),4,IF(F45=0,A64,B64))),-1)</f>
        <v>0</v>
      </c>
      <c r="Q64" s="182" t="s">
        <v>56</v>
      </c>
      <c r="R64" s="584" t="s">
        <v>89</v>
      </c>
      <c r="S64" s="585"/>
      <c r="T64" s="585"/>
      <c r="U64" s="586"/>
    </row>
    <row r="65" spans="1:21" ht="21" customHeight="1">
      <c r="A65" s="144"/>
      <c r="B65" s="144"/>
      <c r="C65" s="617"/>
      <c r="D65" s="620"/>
      <c r="E65" s="594"/>
      <c r="F65" s="596"/>
      <c r="G65" s="558"/>
      <c r="H65" s="598"/>
      <c r="I65" s="187">
        <f ca="1">ROUNDDOWN(IF(F64=0,0,-SUM(I50:I51,I56:I57)*OFFSET(INDIRECT(G99),4,IF(F45=0,A64,B64))),-1)</f>
        <v>0</v>
      </c>
      <c r="J65" s="197">
        <f ca="1">ROUNDDOWN(IF(F64=0,0,-SUM(J50:J51,J56:J57)*OFFSET(INDIRECT(G99),4,IF(F45=0,A64,B64))),-1)</f>
        <v>0</v>
      </c>
      <c r="K65" s="191">
        <f ca="1">ROUNDDOWN(IF(F64=0,0,-SUM(K50:K51,K56:K57)*OFFSET(INDIRECT(G99),4,IF(F45=0,A64,B64))),-1)</f>
        <v>0</v>
      </c>
      <c r="L65" s="197">
        <f ca="1">ROUNDDOWN(IF(F64=0,0,-SUM(L50:L51,L56:L57)*OFFSET(INDIRECT(G99),4,IF(F45=0,A64,B64))),-1)</f>
        <v>0</v>
      </c>
      <c r="M65" s="187">
        <f ca="1">ROUNDDOWN(IF(F64=0,0,-SUM(M50:M51,M56:M57)*OFFSET(INDIRECT(G99),4,IF(F45=0,A64,B64))),-1)</f>
        <v>0</v>
      </c>
      <c r="N65" s="197">
        <f ca="1">ROUNDDOWN(IF(F64=0,0,-SUM(N50:N51,N56:N57)*OFFSET(INDIRECT(G99),4,IF(F45=0,A64,B64))),-1)</f>
        <v>0</v>
      </c>
      <c r="O65" s="191">
        <f ca="1">ROUNDDOWN(IF(F64=0,0,-SUM(O50:O51,O56:O57)*OFFSET(INDIRECT(G99),4,IF(F45=0,A64,B64))),-1)</f>
        <v>0</v>
      </c>
      <c r="P65" s="197">
        <f ca="1">ROUNDDOWN(IF(F64=0,0,-SUM(P50:P51,P56:P57)*OFFSET(INDIRECT(G99),4,IF(F45=0,A64,B64))),-1)</f>
        <v>0</v>
      </c>
      <c r="Q65" s="182" t="s">
        <v>56</v>
      </c>
      <c r="R65" s="584" t="s">
        <v>97</v>
      </c>
      <c r="S65" s="585"/>
      <c r="T65" s="585"/>
      <c r="U65" s="586"/>
    </row>
    <row r="66" spans="1:21" ht="21" customHeight="1">
      <c r="A66" s="144">
        <v>44</v>
      </c>
      <c r="B66" s="144">
        <v>44</v>
      </c>
      <c r="C66" s="617"/>
      <c r="D66" s="619" t="s">
        <v>3077</v>
      </c>
      <c r="E66" s="593">
        <f>入力シート!D102</f>
        <v>0</v>
      </c>
      <c r="F66" s="595">
        <f>IF(E66="あり",1,0)</f>
        <v>0</v>
      </c>
      <c r="G66" s="557" t="s">
        <v>3076</v>
      </c>
      <c r="H66" s="203" t="s">
        <v>3078</v>
      </c>
      <c r="I66" s="204">
        <f t="shared" ref="I66:P66" ca="1" si="9">IF($F$66=0,0,-OFFSET(INDIRECT($G$99),0,IF($F$45=0,$A$66,$B$66)))</f>
        <v>0</v>
      </c>
      <c r="J66" s="179">
        <f t="shared" ca="1" si="9"/>
        <v>0</v>
      </c>
      <c r="K66" s="204">
        <f t="shared" ca="1" si="9"/>
        <v>0</v>
      </c>
      <c r="L66" s="179">
        <f t="shared" ca="1" si="9"/>
        <v>0</v>
      </c>
      <c r="M66" s="204">
        <f t="shared" ca="1" si="9"/>
        <v>0</v>
      </c>
      <c r="N66" s="179">
        <f t="shared" ca="1" si="9"/>
        <v>0</v>
      </c>
      <c r="O66" s="204">
        <f t="shared" ca="1" si="9"/>
        <v>0</v>
      </c>
      <c r="P66" s="179">
        <f t="shared" ca="1" si="9"/>
        <v>0</v>
      </c>
      <c r="Q66" s="182"/>
      <c r="R66" s="89"/>
      <c r="S66" s="95"/>
      <c r="T66" s="95"/>
      <c r="U66" s="205"/>
    </row>
    <row r="67" spans="1:21" ht="21" customHeight="1">
      <c r="A67" s="144">
        <v>46</v>
      </c>
      <c r="B67" s="144">
        <v>46</v>
      </c>
      <c r="C67" s="617"/>
      <c r="D67" s="620"/>
      <c r="E67" s="594"/>
      <c r="F67" s="596"/>
      <c r="G67" s="558"/>
      <c r="H67" s="203" t="s">
        <v>2916</v>
      </c>
      <c r="I67" s="204">
        <f ca="1">IF($F$66=0,0,-OFFSET(INDIRECT($G$99),0,IF($F$45=0,$A$67,$B$67))*E9*100)</f>
        <v>0</v>
      </c>
      <c r="J67" s="179">
        <f ca="1">IF($F$66=0,0,-OFFSET(INDIRECT($G$99),0,IF($F$45=0,$A$67,$B$67))*E9*100)</f>
        <v>0</v>
      </c>
      <c r="K67" s="204">
        <f ca="1">IF($F$66=0,0,-OFFSET(INDIRECT($G$99),0,IF($F$45=0,$A$67,$B$67))*E9*100)</f>
        <v>0</v>
      </c>
      <c r="L67" s="179">
        <f ca="1">IF($F$66=0,0,-OFFSET(INDIRECT($G$99),0,IF($F$45=0,$A$67,$B$67))*E9*100)</f>
        <v>0</v>
      </c>
      <c r="M67" s="204">
        <f ca="1">IF($F$66=0,0,-OFFSET(INDIRECT($G$99),0,IF($F$45=0,$A$67,$B$67))*E9*100)</f>
        <v>0</v>
      </c>
      <c r="N67" s="179">
        <f ca="1">IF($F$66=0,0,-OFFSET(INDIRECT($G$99),0,IF($F$45=0,$A$67,$B$67))*E9*100)</f>
        <v>0</v>
      </c>
      <c r="O67" s="204">
        <f ca="1">IF($F$66=0,0,-OFFSET(INDIRECT($G$99),0,IF($F$45=0,$A$67,$B$67))*E9*100)</f>
        <v>0</v>
      </c>
      <c r="P67" s="179">
        <f ca="1">IF($F$66=0,0,-OFFSET(INDIRECT($G$99),0,IF($F$45=0,$A$67,$B$67))*E9*100)</f>
        <v>0</v>
      </c>
      <c r="Q67" s="182"/>
      <c r="R67" s="89"/>
      <c r="S67" s="95"/>
      <c r="T67" s="95"/>
      <c r="U67" s="205"/>
    </row>
    <row r="68" spans="1:21" ht="21" customHeight="1">
      <c r="A68" s="144">
        <v>49</v>
      </c>
      <c r="B68" s="144">
        <v>49</v>
      </c>
      <c r="C68" s="617"/>
      <c r="D68" s="615" t="s">
        <v>3131</v>
      </c>
      <c r="E68" s="206">
        <f>入力シート!D107</f>
        <v>0</v>
      </c>
      <c r="F68" s="200">
        <f>IF(E68="あり",1,0)</f>
        <v>0</v>
      </c>
      <c r="G68" s="557" t="s">
        <v>92</v>
      </c>
      <c r="H68" s="597" t="s">
        <v>2917</v>
      </c>
      <c r="I68" s="187">
        <f ca="1">ROUNDDOWN(IF(F68=0,0,-SUM(I47:I48,I56:I57)*OFFSET(INDIRECT($G$99),4,IF(F45=0,$A$68+$F$69,$B$68+$F$69))),-1)</f>
        <v>0</v>
      </c>
      <c r="J68" s="197">
        <f ca="1">ROUNDDOWN(IF(F68=0,0,-SUM(J47:J48,J56:J57)*OFFSET(INDIRECT(G99),4,IF(F45=0,$A$68+$F$69,$B$68+$F$69))),-1)</f>
        <v>0</v>
      </c>
      <c r="K68" s="187">
        <f ca="1">ROUNDDOWN(IF(F68=0,0,-SUM(K47:K48,K52:K53,K56:K57)*OFFSET(INDIRECT(G99),4,IF(F45=0,$A$68+$F$69,$B$68+$F$69))),-1)</f>
        <v>0</v>
      </c>
      <c r="L68" s="197">
        <f ca="1">ROUNDDOWN(IF(F68=0,0,-SUM(L47:L48,L52:L53,L56:L57)*OFFSET(INDIRECT(G99),4,IF(F45=0,$A$68+$F$69,$B$68+$F$69))),-1)</f>
        <v>0</v>
      </c>
      <c r="M68" s="187">
        <f ca="1">ROUNDDOWN(IF(F68=0,0,-SUM(M47:M48,M56:M57)*OFFSET(INDIRECT(G99),4,IF(F45=0,$A$68+$F$69,$B$68+$F$69))),-1)</f>
        <v>0</v>
      </c>
      <c r="N68" s="197">
        <f ca="1">ROUNDDOWN(IF(F68=0,0,-SUM(N47:N48,N56:N57)*OFFSET(INDIRECT(G99),4,IF(F45=0,$A$68+$F$69,$B$68+$F$69))),-1)</f>
        <v>0</v>
      </c>
      <c r="O68" s="187">
        <f ca="1">ROUNDDOWN(IF(F68=0,0,-SUM(O47:O48,O52:O53,O56:O57)*OFFSET(INDIRECT(G99),4,IF(F45=0,$A$68+$F$69,$B$68+$F$69))),-1)</f>
        <v>0</v>
      </c>
      <c r="P68" s="197">
        <f ca="1">ROUNDDOWN(IF(F68=0,0,-SUM(P47:P48,P52:P53,P56:P57)*OFFSET(INDIRECT(G99),4,IF(F45=0,$A$68+$F$69,$B$68+$F$69))),-1)</f>
        <v>0</v>
      </c>
      <c r="Q68" s="182" t="s">
        <v>96</v>
      </c>
      <c r="R68" s="584" t="s">
        <v>89</v>
      </c>
      <c r="S68" s="585"/>
      <c r="T68" s="585"/>
      <c r="U68" s="586"/>
    </row>
    <row r="69" spans="1:21" ht="21" customHeight="1">
      <c r="A69" s="144"/>
      <c r="B69" s="144"/>
      <c r="C69" s="617"/>
      <c r="D69" s="616"/>
      <c r="E69" s="207">
        <f>入力シート!Q107</f>
        <v>0</v>
      </c>
      <c r="F69" s="208" t="e">
        <f>INDEX(対応表!$B:$B,MATCH(E69,対応表!X:X,0))</f>
        <v>#N/A</v>
      </c>
      <c r="G69" s="558"/>
      <c r="H69" s="598"/>
      <c r="I69" s="187">
        <f ca="1">ROUNDDOWN(IF(F68=0,0,-SUM(I50:I51,I56:I57)*OFFSET(INDIRECT(G99),4,IF(F45=0,$A$68+$F$69,$B$68+$F$69))),-1)</f>
        <v>0</v>
      </c>
      <c r="J69" s="197">
        <f ca="1">ROUNDDOWN(IF(F68=0,0,-SUM(J50:J51,J56:J57)*OFFSET(INDIRECT(G99),4,IF(F45=0,$A$68+$F$69,$B$68+$F$69))),-1)</f>
        <v>0</v>
      </c>
      <c r="K69" s="187">
        <f ca="1">ROUNDDOWN(IF(F68=0,0,-SUM(K50:K51,K52:K53,K56:K57)*OFFSET(INDIRECT(G99),4,IF(F45=0,$A$68+$F$69,$B$68+$F$69))),-1)</f>
        <v>0</v>
      </c>
      <c r="L69" s="197">
        <f ca="1">ROUNDDOWN(IF(F68=0,0,-SUM(L50:L51,L52:L53,L56:L57)*OFFSET(INDIRECT(G99),4,IF(F45=0,$A$68+$F$69,$B$68+$F$69))),-1)</f>
        <v>0</v>
      </c>
      <c r="M69" s="187">
        <f ca="1">ROUNDDOWN(IF(F68=0,0,-SUM(M50:M51,M56:M57)*OFFSET(INDIRECT(G99),4,IF(F45=0,$A$68+$F$69,$B$68+$F$69))),-1)</f>
        <v>0</v>
      </c>
      <c r="N69" s="197">
        <f ca="1">ROUNDDOWN(IF(F68=0,0,-SUM(N50:N51,N56:N57)*OFFSET(INDIRECT(G99),4,IF(F45=0,$A$68+$F$69,$B$68+$F$69))),-1)</f>
        <v>0</v>
      </c>
      <c r="O69" s="187">
        <f ca="1">ROUNDDOWN(IF(F68=0,0,-SUM(O50:O51,O52:O53,O56:O57)*OFFSET(INDIRECT(G99),4,IF(F45=0,$A$68+$F$69,$B$68+$F$69))),-1)</f>
        <v>0</v>
      </c>
      <c r="P69" s="197">
        <f ca="1">ROUNDDOWN(IF(F68=0,0,-SUM(P50:P51,P52:P53,P56:P57)*OFFSET(INDIRECT(G99),4,IF(F45=0,$A$68+$F$69,$B$68+$F$69))),-1)</f>
        <v>0</v>
      </c>
      <c r="Q69" s="182" t="s">
        <v>96</v>
      </c>
      <c r="R69" s="584" t="s">
        <v>97</v>
      </c>
      <c r="S69" s="585"/>
      <c r="T69" s="585"/>
      <c r="U69" s="586"/>
    </row>
    <row r="70" spans="1:21" ht="27">
      <c r="A70" s="144">
        <v>54</v>
      </c>
      <c r="B70" s="144">
        <v>54</v>
      </c>
      <c r="C70" s="618"/>
      <c r="D70" s="68" t="s">
        <v>98</v>
      </c>
      <c r="E70" s="198">
        <f>入力シート!D113</f>
        <v>0</v>
      </c>
      <c r="F70" s="156">
        <f>IF(E70="あり",1,0)</f>
        <v>0</v>
      </c>
      <c r="G70" s="209" t="s">
        <v>92</v>
      </c>
      <c r="H70" s="210" t="s">
        <v>2917</v>
      </c>
      <c r="I70" s="211">
        <f ca="1">IF(F70=0,1,OFFSET(INDIRECT($G$99),4,IF(F45=0,A70,B70)))</f>
        <v>1</v>
      </c>
      <c r="J70" s="212">
        <f ca="1">I70</f>
        <v>1</v>
      </c>
      <c r="K70" s="211">
        <f t="shared" ref="J70:P77" ca="1" si="10">J70</f>
        <v>1</v>
      </c>
      <c r="L70" s="212">
        <f t="shared" ca="1" si="10"/>
        <v>1</v>
      </c>
      <c r="M70" s="211">
        <f t="shared" ca="1" si="10"/>
        <v>1</v>
      </c>
      <c r="N70" s="212">
        <f t="shared" ca="1" si="10"/>
        <v>1</v>
      </c>
      <c r="O70" s="211">
        <f t="shared" ca="1" si="10"/>
        <v>1</v>
      </c>
      <c r="P70" s="212">
        <f t="shared" ca="1" si="10"/>
        <v>1</v>
      </c>
      <c r="Q70" s="174" t="s">
        <v>96</v>
      </c>
      <c r="R70" s="213"/>
      <c r="S70" s="214"/>
      <c r="T70" s="214"/>
      <c r="U70" s="215"/>
    </row>
    <row r="71" spans="1:21">
      <c r="C71" s="613" t="s">
        <v>148</v>
      </c>
      <c r="D71" s="216" t="s">
        <v>99</v>
      </c>
      <c r="E71" s="207" t="str">
        <f>入力シート!D120</f>
        <v>その他の地域</v>
      </c>
      <c r="F71" s="156">
        <f>INDEX(対応表!$B:$B,MATCH(計算シート!$E71,対応表!L:L,0))</f>
        <v>4</v>
      </c>
      <c r="G71" s="176" t="s">
        <v>92</v>
      </c>
      <c r="H71" s="68" t="s">
        <v>93</v>
      </c>
      <c r="I71" s="188">
        <f ca="1">IF($F$71&lt;3,OFFSET('保育単価表（20人以上）②'!H10,F71,0),OFFSET('保育単価表（20人以上）②'!R10,F71-3,0))</f>
        <v>110</v>
      </c>
      <c r="J71" s="192">
        <f t="shared" ca="1" si="10"/>
        <v>110</v>
      </c>
      <c r="K71" s="217">
        <f t="shared" ca="1" si="10"/>
        <v>110</v>
      </c>
      <c r="L71" s="192">
        <f t="shared" ca="1" si="10"/>
        <v>110</v>
      </c>
      <c r="M71" s="192">
        <f t="shared" ca="1" si="10"/>
        <v>110</v>
      </c>
      <c r="N71" s="218">
        <f t="shared" ca="1" si="10"/>
        <v>110</v>
      </c>
      <c r="O71" s="217">
        <f t="shared" ca="1" si="10"/>
        <v>110</v>
      </c>
      <c r="P71" s="192">
        <f t="shared" ca="1" si="10"/>
        <v>110</v>
      </c>
      <c r="Q71" s="182" t="s">
        <v>56</v>
      </c>
      <c r="R71" s="89" t="s">
        <v>100</v>
      </c>
      <c r="S71" s="95"/>
      <c r="T71" s="95"/>
      <c r="U71" s="205"/>
    </row>
    <row r="72" spans="1:21">
      <c r="C72" s="613"/>
      <c r="D72" s="19" t="s">
        <v>101</v>
      </c>
      <c r="E72" s="198" t="str">
        <f>IF(入力シート!D127="全域","あり",IF(入力シート!D127="一部",入力シート!D128,"なし"))</f>
        <v>なし</v>
      </c>
      <c r="F72" s="156">
        <f t="shared" ref="F72:F78" si="11">IF(E72="あり",1,0)</f>
        <v>0</v>
      </c>
      <c r="G72" s="176" t="s">
        <v>102</v>
      </c>
      <c r="H72" s="68" t="s">
        <v>93</v>
      </c>
      <c r="I72" s="188">
        <f>IF(F72=0,0,'保育単価表（20人以上）②'!C14)</f>
        <v>0</v>
      </c>
      <c r="J72" s="192">
        <f t="shared" si="10"/>
        <v>0</v>
      </c>
      <c r="K72" s="217">
        <f t="shared" si="10"/>
        <v>0</v>
      </c>
      <c r="L72" s="192">
        <f t="shared" si="10"/>
        <v>0</v>
      </c>
      <c r="M72" s="188">
        <f t="shared" si="10"/>
        <v>0</v>
      </c>
      <c r="N72" s="192">
        <f t="shared" si="10"/>
        <v>0</v>
      </c>
      <c r="O72" s="217">
        <f t="shared" si="10"/>
        <v>0</v>
      </c>
      <c r="P72" s="192">
        <f t="shared" si="10"/>
        <v>0</v>
      </c>
      <c r="Q72" s="182" t="s">
        <v>56</v>
      </c>
      <c r="R72" s="89" t="s">
        <v>103</v>
      </c>
      <c r="S72" s="95"/>
      <c r="T72" s="95"/>
      <c r="U72" s="205"/>
    </row>
    <row r="73" spans="1:21" ht="13.5" customHeight="1">
      <c r="C73" s="613"/>
      <c r="D73" s="19" t="s">
        <v>104</v>
      </c>
      <c r="E73" s="198" t="str">
        <f>IF(入力シート!D135="全域","あり",IF(入力シート!D135="一部",入力シート!D136,"なし"))</f>
        <v>なし</v>
      </c>
      <c r="F73" s="156">
        <f t="shared" si="11"/>
        <v>0</v>
      </c>
      <c r="G73" s="176" t="s">
        <v>102</v>
      </c>
      <c r="H73" s="68" t="s">
        <v>93</v>
      </c>
      <c r="I73" s="217" t="e">
        <f>ROUNDDOWN($Q73/$E$27,-1)</f>
        <v>#DIV/0!</v>
      </c>
      <c r="J73" s="192" t="e">
        <f t="shared" si="10"/>
        <v>#DIV/0!</v>
      </c>
      <c r="K73" s="217" t="e">
        <f t="shared" si="10"/>
        <v>#DIV/0!</v>
      </c>
      <c r="L73" s="192" t="e">
        <f t="shared" si="10"/>
        <v>#DIV/0!</v>
      </c>
      <c r="M73" s="217" t="e">
        <f t="shared" si="10"/>
        <v>#DIV/0!</v>
      </c>
      <c r="N73" s="192" t="e">
        <f t="shared" si="10"/>
        <v>#DIV/0!</v>
      </c>
      <c r="O73" s="217" t="e">
        <f t="shared" si="10"/>
        <v>#DIV/0!</v>
      </c>
      <c r="P73" s="192" t="e">
        <f t="shared" si="10"/>
        <v>#DIV/0!</v>
      </c>
      <c r="Q73" s="219">
        <f>IF($F73=0,0,'保育単価表（20人以上）②'!C16)</f>
        <v>0</v>
      </c>
      <c r="R73" s="587" t="s">
        <v>114</v>
      </c>
      <c r="S73" s="588"/>
      <c r="T73" s="588"/>
      <c r="U73" s="589"/>
    </row>
    <row r="74" spans="1:21" ht="13.5" customHeight="1">
      <c r="C74" s="613"/>
      <c r="D74" s="19" t="s">
        <v>105</v>
      </c>
      <c r="E74" s="198">
        <f>入力シート!D147</f>
        <v>0</v>
      </c>
      <c r="F74" s="156">
        <f t="shared" si="11"/>
        <v>0</v>
      </c>
      <c r="G74" s="176" t="s">
        <v>102</v>
      </c>
      <c r="H74" s="68" t="s">
        <v>93</v>
      </c>
      <c r="I74" s="217" t="e">
        <f>ROUNDDOWN($Q74/$E$27,-1)</f>
        <v>#DIV/0!</v>
      </c>
      <c r="J74" s="192" t="e">
        <f t="shared" si="10"/>
        <v>#DIV/0!</v>
      </c>
      <c r="K74" s="217" t="e">
        <f t="shared" si="10"/>
        <v>#DIV/0!</v>
      </c>
      <c r="L74" s="192" t="e">
        <f t="shared" si="10"/>
        <v>#DIV/0!</v>
      </c>
      <c r="M74" s="217" t="e">
        <f t="shared" si="10"/>
        <v>#DIV/0!</v>
      </c>
      <c r="N74" s="192" t="e">
        <f t="shared" si="10"/>
        <v>#DIV/0!</v>
      </c>
      <c r="O74" s="217" t="e">
        <f t="shared" si="10"/>
        <v>#DIV/0!</v>
      </c>
      <c r="P74" s="192" t="e">
        <f t="shared" si="10"/>
        <v>#DIV/0!</v>
      </c>
      <c r="Q74" s="219">
        <f>IF($F74=0,0,'保育単価表（20人以上）②'!C18)</f>
        <v>0</v>
      </c>
      <c r="R74" s="587" t="s">
        <v>114</v>
      </c>
      <c r="S74" s="588"/>
      <c r="T74" s="588"/>
      <c r="U74" s="589"/>
    </row>
    <row r="75" spans="1:21">
      <c r="C75" s="613"/>
      <c r="D75" s="591" t="s">
        <v>106</v>
      </c>
      <c r="E75" s="593">
        <f>入力シート!D152</f>
        <v>0</v>
      </c>
      <c r="F75" s="595" t="e">
        <f>INDEX(対応表!$B:$B,MATCH(E75,対応表!Y:Y,0))</f>
        <v>#N/A</v>
      </c>
      <c r="G75" s="557" t="s">
        <v>92</v>
      </c>
      <c r="H75" s="68" t="s">
        <v>93</v>
      </c>
      <c r="I75" s="599" t="e">
        <f ca="1">ROUNDDOWN(($Q75+Q76)/$E$27,-1)</f>
        <v>#N/A</v>
      </c>
      <c r="J75" s="601" t="e">
        <f t="shared" ca="1" si="10"/>
        <v>#N/A</v>
      </c>
      <c r="K75" s="599" t="e">
        <f t="shared" ca="1" si="10"/>
        <v>#N/A</v>
      </c>
      <c r="L75" s="601" t="e">
        <f t="shared" ca="1" si="10"/>
        <v>#N/A</v>
      </c>
      <c r="M75" s="599" t="e">
        <f t="shared" ca="1" si="10"/>
        <v>#N/A</v>
      </c>
      <c r="N75" s="601" t="e">
        <f t="shared" ca="1" si="10"/>
        <v>#N/A</v>
      </c>
      <c r="O75" s="599" t="e">
        <f t="shared" ca="1" si="10"/>
        <v>#N/A</v>
      </c>
      <c r="P75" s="601" t="e">
        <f t="shared" ca="1" si="10"/>
        <v>#N/A</v>
      </c>
      <c r="Q75" s="219" t="e">
        <f ca="1">IF($F$75=0,0,(OFFSET('保育単価表（20人以上）②'!E21,3*(F75-1),0)))</f>
        <v>#N/A</v>
      </c>
      <c r="R75" s="587" t="s">
        <v>2976</v>
      </c>
      <c r="S75" s="588"/>
      <c r="T75" s="588"/>
      <c r="U75" s="589"/>
    </row>
    <row r="76" spans="1:21">
      <c r="C76" s="613"/>
      <c r="D76" s="592"/>
      <c r="E76" s="594"/>
      <c r="F76" s="596"/>
      <c r="G76" s="558"/>
      <c r="H76" s="68" t="s">
        <v>2916</v>
      </c>
      <c r="I76" s="600"/>
      <c r="J76" s="602"/>
      <c r="K76" s="600"/>
      <c r="L76" s="602"/>
      <c r="M76" s="600"/>
      <c r="N76" s="602"/>
      <c r="O76" s="600"/>
      <c r="P76" s="602"/>
      <c r="Q76" s="217" t="e">
        <f ca="1">IF($F$75=0,0,(OFFSET('保育単価表（20人以上）②'!K21,3*(F75-1),0)*E9*100))</f>
        <v>#N/A</v>
      </c>
      <c r="R76" s="221"/>
      <c r="S76" s="222"/>
      <c r="T76" s="222"/>
      <c r="U76" s="223"/>
    </row>
    <row r="77" spans="1:21" ht="14.25" customHeight="1" thickBot="1">
      <c r="C77" s="614"/>
      <c r="D77" s="19" t="s">
        <v>107</v>
      </c>
      <c r="E77" s="224">
        <f>入力シート!D157</f>
        <v>0</v>
      </c>
      <c r="F77" s="156">
        <f t="shared" si="11"/>
        <v>0</v>
      </c>
      <c r="G77" s="176" t="s">
        <v>102</v>
      </c>
      <c r="H77" s="68" t="s">
        <v>93</v>
      </c>
      <c r="I77" s="225" t="e">
        <f>ROUNDDOWN($Q77/$E$27,-1)</f>
        <v>#DIV/0!</v>
      </c>
      <c r="J77" s="226" t="e">
        <f t="shared" si="10"/>
        <v>#DIV/0!</v>
      </c>
      <c r="K77" s="225" t="e">
        <f t="shared" si="10"/>
        <v>#DIV/0!</v>
      </c>
      <c r="L77" s="226" t="e">
        <f t="shared" si="10"/>
        <v>#DIV/0!</v>
      </c>
      <c r="M77" s="225" t="e">
        <f t="shared" si="10"/>
        <v>#DIV/0!</v>
      </c>
      <c r="N77" s="226" t="e">
        <f t="shared" si="10"/>
        <v>#DIV/0!</v>
      </c>
      <c r="O77" s="225" t="e">
        <f t="shared" si="10"/>
        <v>#DIV/0!</v>
      </c>
      <c r="P77" s="226" t="e">
        <f t="shared" si="10"/>
        <v>#DIV/0!</v>
      </c>
      <c r="Q77" s="219">
        <f>IF($F77=0,0,'保育単価表（20人以上）②'!C29)</f>
        <v>0</v>
      </c>
      <c r="R77" s="587" t="s">
        <v>114</v>
      </c>
      <c r="S77" s="588"/>
      <c r="T77" s="588"/>
      <c r="U77" s="589"/>
    </row>
    <row r="78" spans="1:21" ht="14.25" customHeight="1">
      <c r="C78" s="611" t="s">
        <v>2926</v>
      </c>
      <c r="D78" s="28" t="s">
        <v>2927</v>
      </c>
      <c r="E78" s="364">
        <f>入力シート!D164</f>
        <v>0</v>
      </c>
      <c r="F78" s="227">
        <f t="shared" si="11"/>
        <v>0</v>
      </c>
      <c r="G78" s="228" t="s">
        <v>2928</v>
      </c>
      <c r="H78" s="195" t="s">
        <v>2929</v>
      </c>
      <c r="I78" s="187">
        <f>IF(SUM(E22:F23)=0,0,ROUNDDOWN(Q78/E27,-1))</f>
        <v>0</v>
      </c>
      <c r="J78" s="229">
        <f>IF(SUM(E24:F24)=0,0,ROUNDDOWN(Q78/E27,-1))</f>
        <v>0</v>
      </c>
      <c r="K78" s="191">
        <f>IF(SUM(E17:F18)=0,0,ROUNDDOWN(Q78/E27,-1))</f>
        <v>0</v>
      </c>
      <c r="L78" s="197">
        <f>IF(SUM(E19:F19)=0,0,ROUNDDOWN(Q78/E27,-1))</f>
        <v>0</v>
      </c>
      <c r="M78" s="230">
        <f>IF(SUM(I22:J23)=0,0,ROUNDDOWN(Q78/E27,-1))</f>
        <v>0</v>
      </c>
      <c r="N78" s="229">
        <f>IF(SUM(I24:J24)=0,0,ROUNDDOWN(Q78/E27,-1))</f>
        <v>0</v>
      </c>
      <c r="O78" s="191">
        <f>IF(SUM(I17:J18)=0,0,ROUNDDOWN(Q78/E27,-1))</f>
        <v>0</v>
      </c>
      <c r="P78" s="197">
        <f>IF(SUM(I19:J19)=0,0,ROUNDDOWN(Q78/E27,-1))</f>
        <v>0</v>
      </c>
      <c r="Q78" s="231">
        <f>IF(F78=0,0,('保育単価表（20人以上）②'!L4*ROUND(計算シート!F38,0))+('保育単価表（20人以上）②'!L5*ROUND(計算シート!F39,0)))</f>
        <v>0</v>
      </c>
      <c r="R78" s="232"/>
      <c r="S78" s="233"/>
      <c r="T78" s="233"/>
      <c r="U78" s="234"/>
    </row>
    <row r="79" spans="1:21" ht="14.25" customHeight="1" thickBot="1">
      <c r="C79" s="612"/>
      <c r="D79" s="28" t="s">
        <v>3253</v>
      </c>
      <c r="E79" s="384">
        <f>入力シート!H169</f>
        <v>0</v>
      </c>
      <c r="F79" s="227">
        <f t="shared" ref="F79" si="12">IF(E79="あり",1,0)</f>
        <v>0</v>
      </c>
      <c r="G79" s="228" t="s">
        <v>92</v>
      </c>
      <c r="H79" s="195" t="s">
        <v>3261</v>
      </c>
      <c r="I79" s="187" t="e">
        <f ca="1">ROUNDDOWN(Q79/E27,-1)</f>
        <v>#DIV/0!</v>
      </c>
      <c r="J79" s="363" t="e">
        <f t="shared" ref="J79:P79" ca="1" si="13">I79</f>
        <v>#DIV/0!</v>
      </c>
      <c r="K79" s="365" t="e">
        <f t="shared" ca="1" si="13"/>
        <v>#DIV/0!</v>
      </c>
      <c r="L79" s="363" t="e">
        <f t="shared" ca="1" si="13"/>
        <v>#DIV/0!</v>
      </c>
      <c r="M79" s="188" t="e">
        <f t="shared" ca="1" si="13"/>
        <v>#DIV/0!</v>
      </c>
      <c r="N79" s="363" t="e">
        <f t="shared" ca="1" si="13"/>
        <v>#DIV/0!</v>
      </c>
      <c r="O79" s="365" t="e">
        <f t="shared" ca="1" si="13"/>
        <v>#DIV/0!</v>
      </c>
      <c r="P79" s="363" t="e">
        <f t="shared" ca="1" si="13"/>
        <v>#DIV/0!</v>
      </c>
      <c r="Q79" s="231">
        <f ca="1">IF(F79=0,0,OFFSET(INDIRECT($G$110),0,0)*(M12)+OFFSET(INDIRECT($G$110),1,0)*(M14))</f>
        <v>0</v>
      </c>
      <c r="R79" s="232"/>
      <c r="S79" s="233"/>
      <c r="T79" s="233"/>
      <c r="U79" s="234"/>
    </row>
    <row r="80" spans="1:21" s="101" customFormat="1" ht="4.5" customHeight="1" thickTop="1">
      <c r="A80" s="129"/>
      <c r="D80" s="116"/>
      <c r="E80" s="120"/>
      <c r="F80" s="235"/>
      <c r="G80" s="116"/>
      <c r="H80" s="236"/>
      <c r="I80" s="237"/>
      <c r="J80" s="238"/>
      <c r="K80" s="237"/>
      <c r="L80" s="238"/>
      <c r="M80" s="237"/>
      <c r="N80" s="238"/>
      <c r="O80" s="237"/>
      <c r="P80" s="238"/>
      <c r="Q80" s="239"/>
    </row>
    <row r="81" spans="1:18" ht="16.5" customHeight="1">
      <c r="C81" s="80"/>
      <c r="D81" s="581" t="s">
        <v>89</v>
      </c>
      <c r="E81" s="590"/>
      <c r="F81" s="590"/>
      <c r="G81" s="590"/>
      <c r="H81" s="583"/>
      <c r="I81" s="240"/>
      <c r="J81" s="241"/>
      <c r="K81" s="240"/>
      <c r="L81" s="241"/>
      <c r="M81" s="240"/>
      <c r="N81" s="241"/>
      <c r="O81" s="240"/>
      <c r="P81" s="241"/>
      <c r="Q81" s="242"/>
      <c r="R81" s="78" t="s">
        <v>3133</v>
      </c>
    </row>
    <row r="82" spans="1:18" ht="14.25">
      <c r="C82" s="80" t="s">
        <v>59</v>
      </c>
      <c r="D82" s="19" t="s">
        <v>108</v>
      </c>
      <c r="E82" s="239"/>
      <c r="F82" s="235"/>
      <c r="G82" s="239"/>
      <c r="H82" s="239"/>
      <c r="I82" s="191" t="e">
        <f ca="1">ROUNDDOWN(SUM(I47:I48,I52:I64,I66:I68)*I70,IF(F70=0,0,-1))+SUM(I71,I75:I76,I78,I79)</f>
        <v>#N/A</v>
      </c>
      <c r="J82" s="243" t="e">
        <f ca="1">ROUNDDOWN(SUM(J47:J48,J52:J64,J66:J68)*J70,IF(F70=0,0,-1))+SUM(J71,J75:J76,J78,J79)</f>
        <v>#N/A</v>
      </c>
      <c r="K82" s="244" t="e">
        <f ca="1">ROUNDDOWN(SUM(K47:K48,K52:K64,K66:K68)*K70,IF(F70=0,0,-1))+SUM(K71,K75:K76,K78,K79)</f>
        <v>#N/A</v>
      </c>
      <c r="L82" s="197" t="e">
        <f ca="1">ROUNDDOWN(SUM(L47:L48,L52:L64,L66:L68)*L70,IF(F70=0,0,-1))+SUM(L71,L75:L76,L78,L79)</f>
        <v>#N/A</v>
      </c>
      <c r="M82" s="244" t="e">
        <f ca="1">ROUNDDOWN(SUM(M47:M48,M52:M64,M66:M68)*M70,IF(F70=0,0,-1))+SUM(M71,M75:M76,M78,M79)</f>
        <v>#N/A</v>
      </c>
      <c r="N82" s="197" t="e">
        <f ca="1">ROUNDDOWN(SUM(N47:N48,N52:N64,N66:N68)*N70,IF(F70=0,0,-1))+SUM(N71,N75:N76,N78,N79)</f>
        <v>#N/A</v>
      </c>
      <c r="O82" s="244" t="e">
        <f ca="1">ROUNDDOWN(SUM(O47:O48,O52:O64,O66:O68)*O70,IF(F70=0,0,-1))+SUM(O71,O75:O76,O78,O79)</f>
        <v>#N/A</v>
      </c>
      <c r="P82" s="245" t="e">
        <f ca="1">ROUNDDOWN(SUM(P47:P48,P52:P64,P66:P68)*P70,IF(F70=0,0,-1))+SUM(P71,P75:P76,P78,P79)</f>
        <v>#N/A</v>
      </c>
      <c r="Q82" s="167" t="s">
        <v>56</v>
      </c>
      <c r="R82" s="246"/>
    </row>
    <row r="83" spans="1:18">
      <c r="C83" s="80" t="s">
        <v>60</v>
      </c>
      <c r="D83" s="19" t="s">
        <v>109</v>
      </c>
      <c r="E83" s="239"/>
      <c r="F83" s="235"/>
      <c r="G83" s="239"/>
      <c r="H83" s="239"/>
      <c r="I83" s="217" t="e">
        <f>SUM(I72:I74,I77)</f>
        <v>#DIV/0!</v>
      </c>
      <c r="J83" s="247" t="e">
        <f>SUM(J72:J74,J77)</f>
        <v>#DIV/0!</v>
      </c>
      <c r="K83" s="220" t="e">
        <f t="shared" ref="K83:P83" si="14">SUM(K72:K74,K77)</f>
        <v>#DIV/0!</v>
      </c>
      <c r="L83" s="192" t="e">
        <f t="shared" si="14"/>
        <v>#DIV/0!</v>
      </c>
      <c r="M83" s="220" t="e">
        <f t="shared" si="14"/>
        <v>#DIV/0!</v>
      </c>
      <c r="N83" s="192" t="e">
        <f t="shared" si="14"/>
        <v>#DIV/0!</v>
      </c>
      <c r="O83" s="220" t="e">
        <f t="shared" si="14"/>
        <v>#DIV/0!</v>
      </c>
      <c r="P83" s="248" t="e">
        <f t="shared" si="14"/>
        <v>#DIV/0!</v>
      </c>
      <c r="Q83" s="167" t="s">
        <v>56</v>
      </c>
    </row>
    <row r="84" spans="1:18">
      <c r="C84" s="80" t="s">
        <v>65</v>
      </c>
      <c r="D84" s="216" t="s">
        <v>110</v>
      </c>
      <c r="E84" s="239"/>
      <c r="F84" s="235"/>
      <c r="G84" s="239"/>
      <c r="H84" s="239"/>
      <c r="I84" s="217" t="e">
        <f ca="1">I82*12+I83</f>
        <v>#N/A</v>
      </c>
      <c r="J84" s="247" t="e">
        <f t="shared" ref="J84:P84" ca="1" si="15">J82*12+J83</f>
        <v>#N/A</v>
      </c>
      <c r="K84" s="220" t="e">
        <f t="shared" ca="1" si="15"/>
        <v>#N/A</v>
      </c>
      <c r="L84" s="192" t="e">
        <f t="shared" ca="1" si="15"/>
        <v>#N/A</v>
      </c>
      <c r="M84" s="220" t="e">
        <f t="shared" ca="1" si="15"/>
        <v>#N/A</v>
      </c>
      <c r="N84" s="192" t="e">
        <f t="shared" ca="1" si="15"/>
        <v>#N/A</v>
      </c>
      <c r="O84" s="220" t="e">
        <f t="shared" ca="1" si="15"/>
        <v>#N/A</v>
      </c>
      <c r="P84" s="248" t="e">
        <f t="shared" ca="1" si="15"/>
        <v>#N/A</v>
      </c>
      <c r="Q84" s="167" t="s">
        <v>56</v>
      </c>
    </row>
    <row r="85" spans="1:18" ht="16.5" customHeight="1">
      <c r="C85" s="80"/>
      <c r="D85" s="581" t="s">
        <v>76</v>
      </c>
      <c r="E85" s="582"/>
      <c r="F85" s="582"/>
      <c r="G85" s="582"/>
      <c r="H85" s="583"/>
      <c r="I85" s="240"/>
      <c r="J85" s="249"/>
      <c r="K85" s="250"/>
      <c r="L85" s="181"/>
      <c r="M85" s="250"/>
      <c r="N85" s="181"/>
      <c r="O85" s="250"/>
      <c r="P85" s="241"/>
      <c r="Q85" s="242"/>
    </row>
    <row r="86" spans="1:18">
      <c r="C86" s="80" t="s">
        <v>61</v>
      </c>
      <c r="D86" s="19" t="s">
        <v>108</v>
      </c>
      <c r="E86" s="239"/>
      <c r="F86" s="235"/>
      <c r="G86" s="239"/>
      <c r="H86" s="239"/>
      <c r="I86" s="191" t="e">
        <f ca="1">ROUNDDOWN(SUM(I50:I63,I65:I67,I69)*I70,IF(F70=0,0,-1))+SUM(I71,I75:I76,I78,I79)</f>
        <v>#N/A</v>
      </c>
      <c r="J86" s="243" t="e">
        <f ca="1">ROUNDDOWN(SUM(J50:J63,J65:J67,J69)*J70,IF(F70=0,0,-1))+SUM(J71,J75,J78,J79)</f>
        <v>#N/A</v>
      </c>
      <c r="K86" s="244" t="e">
        <f ca="1">ROUNDDOWN(SUM(K50:K63,K65:K67,K69)*K70,IF(F70=0,0,-1))+SUM(K71,K75,K78,K79)</f>
        <v>#N/A</v>
      </c>
      <c r="L86" s="197" t="e">
        <f ca="1">ROUNDDOWN(SUM(L50:L63,L65:L67,L69)*L70,IF(F70=0,0,-1))+SUM(L71,L75,L78,L79)</f>
        <v>#N/A</v>
      </c>
      <c r="M86" s="244" t="e">
        <f ca="1">ROUNDDOWN(SUM(M50:M63,M65:M67,M69)*M70,IF(F70=0,0,-1))+SUM(M71,M75,M78,M79)</f>
        <v>#N/A</v>
      </c>
      <c r="N86" s="197" t="e">
        <f ca="1">ROUNDDOWN(SUM(N50:N63,N65:N67,N69)*N70,IF(F70=0,0,-1))+SUM(N71,N75,N78,N79)</f>
        <v>#N/A</v>
      </c>
      <c r="O86" s="244" t="e">
        <f ca="1">ROUNDDOWN(SUM(O50:O63,O65:O67,O69)*O70,IF(F70=0,0,-1))+SUM(O71,O75,O78,O79)</f>
        <v>#N/A</v>
      </c>
      <c r="P86" s="245" t="e">
        <f ca="1">ROUNDDOWN(SUM(P50:P63,P65:P67,P69)*P70,IF(F70=0,0,-1))+SUM(P71,P75,P78,P79)</f>
        <v>#N/A</v>
      </c>
      <c r="Q86" s="167" t="s">
        <v>56</v>
      </c>
    </row>
    <row r="87" spans="1:18">
      <c r="C87" s="80" t="s">
        <v>62</v>
      </c>
      <c r="D87" s="19" t="s">
        <v>109</v>
      </c>
      <c r="E87" s="239"/>
      <c r="F87" s="235"/>
      <c r="G87" s="239"/>
      <c r="H87" s="239"/>
      <c r="I87" s="217" t="e">
        <f>SUM(I72:I74,I77)</f>
        <v>#DIV/0!</v>
      </c>
      <c r="J87" s="247" t="e">
        <f t="shared" ref="J87:P87" si="16">SUM(J72:J74,J77)</f>
        <v>#DIV/0!</v>
      </c>
      <c r="K87" s="220" t="e">
        <f t="shared" si="16"/>
        <v>#DIV/0!</v>
      </c>
      <c r="L87" s="192" t="e">
        <f t="shared" si="16"/>
        <v>#DIV/0!</v>
      </c>
      <c r="M87" s="220" t="e">
        <f t="shared" si="16"/>
        <v>#DIV/0!</v>
      </c>
      <c r="N87" s="192" t="e">
        <f t="shared" si="16"/>
        <v>#DIV/0!</v>
      </c>
      <c r="O87" s="220" t="e">
        <f t="shared" si="16"/>
        <v>#DIV/0!</v>
      </c>
      <c r="P87" s="248" t="e">
        <f t="shared" si="16"/>
        <v>#DIV/0!</v>
      </c>
      <c r="Q87" s="167" t="s">
        <v>56</v>
      </c>
    </row>
    <row r="88" spans="1:18">
      <c r="C88" s="80" t="s">
        <v>66</v>
      </c>
      <c r="D88" s="216" t="s">
        <v>110</v>
      </c>
      <c r="E88" s="239"/>
      <c r="F88" s="235"/>
      <c r="G88" s="239"/>
      <c r="H88" s="239"/>
      <c r="I88" s="217" t="e">
        <f t="shared" ref="I88:P88" ca="1" si="17">I86*12+I87</f>
        <v>#N/A</v>
      </c>
      <c r="J88" s="248" t="e">
        <f t="shared" ca="1" si="17"/>
        <v>#N/A</v>
      </c>
      <c r="K88" s="217" t="e">
        <f t="shared" ca="1" si="17"/>
        <v>#N/A</v>
      </c>
      <c r="L88" s="248" t="e">
        <f t="shared" ca="1" si="17"/>
        <v>#N/A</v>
      </c>
      <c r="M88" s="217" t="e">
        <f t="shared" ca="1" si="17"/>
        <v>#N/A</v>
      </c>
      <c r="N88" s="248" t="e">
        <f t="shared" ca="1" si="17"/>
        <v>#N/A</v>
      </c>
      <c r="O88" s="217" t="e">
        <f t="shared" ca="1" si="17"/>
        <v>#N/A</v>
      </c>
      <c r="P88" s="248" t="e">
        <f t="shared" ca="1" si="17"/>
        <v>#N/A</v>
      </c>
      <c r="Q88" s="167" t="s">
        <v>56</v>
      </c>
    </row>
    <row r="89" spans="1:18" s="101" customFormat="1" ht="6" customHeight="1">
      <c r="A89" s="129"/>
      <c r="C89" s="251"/>
      <c r="D89" s="239"/>
      <c r="E89" s="239"/>
      <c r="F89" s="235"/>
      <c r="G89" s="239"/>
      <c r="H89" s="239"/>
      <c r="I89" s="252"/>
      <c r="J89" s="252"/>
      <c r="K89" s="252"/>
      <c r="L89" s="252"/>
      <c r="M89" s="252"/>
      <c r="N89" s="252"/>
      <c r="O89" s="252"/>
      <c r="P89" s="252"/>
      <c r="Q89" s="235"/>
    </row>
    <row r="90" spans="1:18">
      <c r="B90" s="253"/>
      <c r="C90" s="253"/>
      <c r="D90" s="216" t="s">
        <v>150</v>
      </c>
      <c r="E90" s="239"/>
      <c r="F90" s="235"/>
      <c r="G90" s="239"/>
      <c r="H90" s="239"/>
      <c r="I90" s="217"/>
      <c r="J90" s="245" t="e">
        <f ca="1">$I84*(E22+E23)+J84*E24+I88*(F22+F23)+J88*F24</f>
        <v>#N/A</v>
      </c>
      <c r="K90" s="191"/>
      <c r="L90" s="245" t="e">
        <f ca="1">$K84*(E17+E18)+L84*E19+K88*(F17+F18)+L88*F19</f>
        <v>#N/A</v>
      </c>
      <c r="M90" s="191"/>
      <c r="N90" s="245" t="e">
        <f ca="1">$M84*(I22+I23)+N84*I24+M88*(J22+J23)+N88*J24</f>
        <v>#N/A</v>
      </c>
      <c r="O90" s="217"/>
      <c r="P90" s="245" t="e">
        <f ca="1">$O84*(I17+I18)+P84*I19+O88*(J17+J18)+P88*J19</f>
        <v>#N/A</v>
      </c>
      <c r="Q90" s="242"/>
    </row>
    <row r="91" spans="1:18">
      <c r="B91" s="253"/>
      <c r="C91" s="253"/>
      <c r="D91" s="216" t="s">
        <v>178</v>
      </c>
      <c r="E91" s="239"/>
      <c r="F91" s="235"/>
      <c r="G91" s="239"/>
      <c r="H91" s="239"/>
      <c r="I91" s="217"/>
      <c r="J91" s="245" t="e">
        <f ca="1">J90+L90</f>
        <v>#N/A</v>
      </c>
      <c r="K91" s="191"/>
      <c r="L91" s="245"/>
      <c r="M91" s="191"/>
      <c r="N91" s="245" t="e">
        <f ca="1">N90+P90</f>
        <v>#N/A</v>
      </c>
      <c r="O91" s="217"/>
      <c r="P91" s="245"/>
      <c r="Q91" s="242"/>
    </row>
    <row r="92" spans="1:18">
      <c r="B92" s="253"/>
      <c r="C92" s="253"/>
      <c r="D92" s="216" t="s">
        <v>177</v>
      </c>
      <c r="E92" s="239"/>
      <c r="F92" s="235"/>
      <c r="G92" s="239"/>
      <c r="H92" s="239"/>
      <c r="I92" s="217"/>
      <c r="J92" s="245" t="e">
        <f ca="1">J91+N91</f>
        <v>#N/A</v>
      </c>
      <c r="K92" s="191"/>
      <c r="L92" s="245"/>
      <c r="M92" s="191"/>
      <c r="N92" s="245"/>
      <c r="O92" s="217"/>
      <c r="P92" s="245"/>
      <c r="Q92" s="242"/>
    </row>
    <row r="93" spans="1:18">
      <c r="G93" s="254"/>
      <c r="H93" s="254"/>
      <c r="I93" s="80" t="s">
        <v>149</v>
      </c>
      <c r="J93" s="255" t="e">
        <f ca="1">J92/E27</f>
        <v>#N/A</v>
      </c>
      <c r="K93" s="255"/>
      <c r="L93" s="255"/>
    </row>
    <row r="94" spans="1:18">
      <c r="A94" s="78"/>
      <c r="G94" s="254"/>
      <c r="H94" s="254"/>
    </row>
    <row r="96" spans="1:18">
      <c r="A96" s="78"/>
      <c r="D96" s="256" t="s">
        <v>111</v>
      </c>
      <c r="E96" s="257"/>
      <c r="F96" s="257"/>
      <c r="G96" s="258"/>
      <c r="H96" s="259"/>
    </row>
    <row r="97" spans="1:8">
      <c r="A97" s="78"/>
      <c r="D97" s="260" t="s">
        <v>112</v>
      </c>
      <c r="E97" s="261"/>
      <c r="F97" s="261"/>
      <c r="G97" s="262" t="str">
        <f>IF($F$45=0,$G$105,$G$102)</f>
        <v>'保育単価表（20人以上）'!F</v>
      </c>
      <c r="H97" s="263"/>
    </row>
    <row r="98" spans="1:8">
      <c r="A98" s="78"/>
      <c r="D98" s="260"/>
      <c r="E98" s="261"/>
      <c r="F98" s="261"/>
      <c r="G98" s="262">
        <f>7+5*8*$F$6+8*$F$7</f>
        <v>287</v>
      </c>
      <c r="H98" s="263"/>
    </row>
    <row r="99" spans="1:8">
      <c r="A99" s="78"/>
      <c r="D99" s="260" t="s">
        <v>113</v>
      </c>
      <c r="E99" s="261"/>
      <c r="F99" s="261"/>
      <c r="G99" s="262" t="str">
        <f>G97&amp;G98</f>
        <v>'保育単価表（20人以上）'!F287</v>
      </c>
      <c r="H99" s="263"/>
    </row>
    <row r="100" spans="1:8">
      <c r="A100" s="78"/>
      <c r="D100" s="260"/>
      <c r="E100" s="261"/>
      <c r="F100" s="261"/>
      <c r="G100" s="262"/>
      <c r="H100" s="263"/>
    </row>
    <row r="101" spans="1:8">
      <c r="A101" s="78"/>
      <c r="D101" s="260" t="s">
        <v>228</v>
      </c>
      <c r="E101" s="261"/>
      <c r="F101" s="261"/>
      <c r="G101" s="262"/>
      <c r="H101" s="263"/>
    </row>
    <row r="102" spans="1:8">
      <c r="A102" s="78"/>
      <c r="D102" s="260" t="s">
        <v>112</v>
      </c>
      <c r="E102" s="264"/>
      <c r="F102" s="261"/>
      <c r="G102" s="265" t="s">
        <v>2970</v>
      </c>
      <c r="H102" s="263"/>
    </row>
    <row r="103" spans="1:8">
      <c r="A103" s="78"/>
      <c r="D103" s="260"/>
      <c r="E103" s="261"/>
      <c r="F103" s="261"/>
      <c r="G103" s="262"/>
      <c r="H103" s="263"/>
    </row>
    <row r="104" spans="1:8">
      <c r="A104" s="78"/>
      <c r="D104" s="260" t="s">
        <v>229</v>
      </c>
      <c r="E104" s="261"/>
      <c r="F104" s="261"/>
      <c r="G104" s="262"/>
      <c r="H104" s="263"/>
    </row>
    <row r="105" spans="1:8">
      <c r="A105" s="78"/>
      <c r="D105" s="260" t="s">
        <v>112</v>
      </c>
      <c r="E105" s="385"/>
      <c r="F105" s="261"/>
      <c r="G105" s="265" t="s">
        <v>2971</v>
      </c>
      <c r="H105" s="263"/>
    </row>
    <row r="106" spans="1:8">
      <c r="D106" s="260"/>
      <c r="E106" s="385"/>
      <c r="F106" s="261"/>
      <c r="G106" s="265"/>
      <c r="H106" s="263"/>
    </row>
    <row r="107" spans="1:8">
      <c r="D107" s="260" t="s">
        <v>3262</v>
      </c>
      <c r="E107" s="261"/>
      <c r="F107" s="261"/>
      <c r="G107" s="386"/>
      <c r="H107" s="263"/>
    </row>
    <row r="108" spans="1:8">
      <c r="D108" s="260" t="s">
        <v>112</v>
      </c>
      <c r="E108" s="261"/>
      <c r="F108" s="261"/>
      <c r="G108" s="387" t="s">
        <v>3263</v>
      </c>
      <c r="H108" s="263"/>
    </row>
    <row r="109" spans="1:8">
      <c r="D109" s="260"/>
      <c r="E109" s="261"/>
      <c r="F109" s="261"/>
      <c r="G109" s="262">
        <f>4+2*$F$7</f>
        <v>4</v>
      </c>
      <c r="H109" s="263"/>
    </row>
    <row r="110" spans="1:8">
      <c r="D110" s="260" t="s">
        <v>113</v>
      </c>
      <c r="E110" s="261"/>
      <c r="F110" s="261"/>
      <c r="G110" s="262" t="str">
        <f>G108&amp;G109</f>
        <v>'保育単価表（20人以上）③'!C4</v>
      </c>
      <c r="H110" s="263"/>
    </row>
    <row r="111" spans="1:8">
      <c r="D111" s="266"/>
      <c r="E111" s="267"/>
      <c r="F111" s="267"/>
      <c r="G111" s="388"/>
      <c r="H111" s="268"/>
    </row>
  </sheetData>
  <sheetProtection algorithmName="SHA-512" hashValue="LsC71WIySrsfB2zppcmdcbx8uotpwQLZmsW6/S71znn+NS9DLnccWIJpq1YX2xQh8alxIeJmG0S3R1igZx7VUA==" saltValue="bBpko1i+nETKXjkqxvlR8A==" spinCount="100000" sheet="1" selectLockedCells="1" selectUnlockedCells="1"/>
  <mergeCells count="101">
    <mergeCell ref="O60:O62"/>
    <mergeCell ref="H60:H62"/>
    <mergeCell ref="M58:M59"/>
    <mergeCell ref="K58:K59"/>
    <mergeCell ref="L60:L62"/>
    <mergeCell ref="M60:M62"/>
    <mergeCell ref="K60:K62"/>
    <mergeCell ref="I60:I62"/>
    <mergeCell ref="N54:N55"/>
    <mergeCell ref="M54:M55"/>
    <mergeCell ref="K54:K55"/>
    <mergeCell ref="C78:C79"/>
    <mergeCell ref="C71:C77"/>
    <mergeCell ref="D68:D69"/>
    <mergeCell ref="G68:G69"/>
    <mergeCell ref="J60:J62"/>
    <mergeCell ref="C52:C62"/>
    <mergeCell ref="C63:C70"/>
    <mergeCell ref="D64:D65"/>
    <mergeCell ref="E64:E65"/>
    <mergeCell ref="F64:F65"/>
    <mergeCell ref="D56:D57"/>
    <mergeCell ref="E56:E57"/>
    <mergeCell ref="F56:F57"/>
    <mergeCell ref="D66:D67"/>
    <mergeCell ref="E66:E67"/>
    <mergeCell ref="D58:D59"/>
    <mergeCell ref="D60:D62"/>
    <mergeCell ref="I54:I55"/>
    <mergeCell ref="J54:J55"/>
    <mergeCell ref="F52:F53"/>
    <mergeCell ref="R56:U57"/>
    <mergeCell ref="G56:G57"/>
    <mergeCell ref="J58:J59"/>
    <mergeCell ref="L58:L59"/>
    <mergeCell ref="F66:F67"/>
    <mergeCell ref="R63:U63"/>
    <mergeCell ref="P58:P59"/>
    <mergeCell ref="Q58:Q59"/>
    <mergeCell ref="R58:U59"/>
    <mergeCell ref="R60:U62"/>
    <mergeCell ref="Q60:Q62"/>
    <mergeCell ref="P60:P62"/>
    <mergeCell ref="G58:G59"/>
    <mergeCell ref="H58:H59"/>
    <mergeCell ref="I58:I59"/>
    <mergeCell ref="G64:G65"/>
    <mergeCell ref="R64:U64"/>
    <mergeCell ref="R65:U65"/>
    <mergeCell ref="H64:H65"/>
    <mergeCell ref="G66:G67"/>
    <mergeCell ref="G60:G62"/>
    <mergeCell ref="O58:O59"/>
    <mergeCell ref="N58:N59"/>
    <mergeCell ref="N60:N62"/>
    <mergeCell ref="D85:H85"/>
    <mergeCell ref="R68:U68"/>
    <mergeCell ref="R73:U73"/>
    <mergeCell ref="R74:U74"/>
    <mergeCell ref="R77:U77"/>
    <mergeCell ref="D81:H81"/>
    <mergeCell ref="D75:D76"/>
    <mergeCell ref="E75:E76"/>
    <mergeCell ref="F75:F76"/>
    <mergeCell ref="R75:U75"/>
    <mergeCell ref="R69:U69"/>
    <mergeCell ref="H68:H69"/>
    <mergeCell ref="G75:G76"/>
    <mergeCell ref="I75:I76"/>
    <mergeCell ref="J75:J76"/>
    <mergeCell ref="K75:K76"/>
    <mergeCell ref="L75:L76"/>
    <mergeCell ref="M75:M76"/>
    <mergeCell ref="N75:N76"/>
    <mergeCell ref="O75:O76"/>
    <mergeCell ref="P75:P76"/>
    <mergeCell ref="A43:B43"/>
    <mergeCell ref="I43:J43"/>
    <mergeCell ref="R45:U45"/>
    <mergeCell ref="K43:L43"/>
    <mergeCell ref="M43:N43"/>
    <mergeCell ref="O43:P43"/>
    <mergeCell ref="F1:H1"/>
    <mergeCell ref="F3:H3"/>
    <mergeCell ref="I42:L42"/>
    <mergeCell ref="M42:P42"/>
    <mergeCell ref="L12:L13"/>
    <mergeCell ref="R46:U48"/>
    <mergeCell ref="E52:E53"/>
    <mergeCell ref="D54:D55"/>
    <mergeCell ref="E54:E55"/>
    <mergeCell ref="G54:G55"/>
    <mergeCell ref="R49:U51"/>
    <mergeCell ref="R52:U53"/>
    <mergeCell ref="L54:L55"/>
    <mergeCell ref="G52:G53"/>
    <mergeCell ref="F54:F55"/>
    <mergeCell ref="O54:O55"/>
    <mergeCell ref="P54:P55"/>
    <mergeCell ref="D52:D53"/>
    <mergeCell ref="R54:U55"/>
  </mergeCells>
  <phoneticPr fontId="6"/>
  <dataValidations count="2">
    <dataValidation type="whole" operator="greaterThanOrEqual" allowBlank="1" showInputMessage="1" showErrorMessage="1" sqref="E10 J17:J19 E7 F12:F14 E12:E15 E17:E20 F22:F24 E22:E25 F17:F19 I10 I12:I15 J12:J14 I22:J24 I17:I20 E28:E31 E41 E34:E36 M12:M14" xr:uid="{00000000-0002-0000-0100-000000000000}">
      <formula1>0</formula1>
    </dataValidation>
    <dataValidation operator="greaterThanOrEqual" allowBlank="1" showInputMessage="1" showErrorMessage="1" sqref="E52 E32:E33 E37:F39" xr:uid="{00000000-0002-0000-0100-000001000000}"/>
  </dataValidations>
  <pageMargins left="0.70866141732283472" right="0.70866141732283472" top="0.74803149606299213" bottom="0.74803149606299213" header="0.31496062992125984" footer="0.31496062992125984"/>
  <pageSetup paperSize="9"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327"/>
  <sheetViews>
    <sheetView zoomScale="85" zoomScaleNormal="85" workbookViewId="0">
      <selection activeCell="I19" sqref="I19:I22"/>
    </sheetView>
  </sheetViews>
  <sheetFormatPr defaultRowHeight="11.25"/>
  <cols>
    <col min="1" max="2" width="9" style="319"/>
    <col min="3" max="4" width="9" style="286"/>
    <col min="5" max="5" width="5.75" style="286" customWidth="1"/>
    <col min="6" max="6" width="7.875" style="357" customWidth="1"/>
    <col min="7" max="7" width="8.5" style="358" customWidth="1"/>
    <col min="8" max="8" width="7.875" style="357" customWidth="1"/>
    <col min="9" max="9" width="8.5" style="358" customWidth="1"/>
    <col min="10" max="10" width="9" style="286"/>
    <col min="11" max="11" width="9.5" style="357" customWidth="1"/>
    <col min="12" max="12" width="9" style="286"/>
    <col min="13" max="13" width="7" style="357" customWidth="1"/>
    <col min="14" max="14" width="6.625" style="358" customWidth="1"/>
    <col min="15" max="15" width="7.625" style="359" customWidth="1"/>
    <col min="16" max="16" width="7" style="357" customWidth="1"/>
    <col min="17" max="17" width="6.625" style="358" customWidth="1"/>
    <col min="18" max="18" width="7.625" style="359" customWidth="1"/>
    <col min="19" max="19" width="9" style="286"/>
    <col min="20" max="20" width="6.375" style="357" customWidth="1"/>
    <col min="21" max="21" width="6.875" style="357" customWidth="1"/>
    <col min="22" max="22" width="7.5" style="361" customWidth="1"/>
    <col min="23" max="23" width="5.25" style="361" customWidth="1"/>
    <col min="24" max="25" width="9" style="286"/>
    <col min="26" max="26" width="21.25" style="286" customWidth="1"/>
    <col min="27" max="27" width="16.125" style="327" customWidth="1"/>
    <col min="28" max="28" width="9" style="286"/>
    <col min="29" max="29" width="11.375" style="328" customWidth="1"/>
    <col min="30" max="30" width="11.5" style="286" customWidth="1"/>
    <col min="31" max="31" width="9" style="286"/>
    <col min="32" max="32" width="14.5" style="286" customWidth="1"/>
    <col min="33" max="33" width="9" style="286"/>
    <col min="34" max="34" width="9.125" style="286" bestFit="1" customWidth="1"/>
    <col min="35" max="35" width="9" style="286"/>
    <col min="36" max="36" width="8.375" style="286" customWidth="1"/>
    <col min="37" max="37" width="10.375" style="286" customWidth="1"/>
    <col min="38" max="38" width="9" style="286"/>
    <col min="39" max="40" width="9.125" style="286" bestFit="1" customWidth="1"/>
    <col min="41" max="42" width="9" style="286"/>
    <col min="43" max="44" width="9.125" style="286" bestFit="1" customWidth="1"/>
    <col min="45" max="45" width="9" style="286"/>
    <col min="46" max="46" width="12.25" style="286" customWidth="1"/>
    <col min="47" max="47" width="9" style="286"/>
    <col min="48" max="48" width="21.5" style="319" customWidth="1"/>
    <col min="49" max="49" width="9" style="286"/>
    <col min="50" max="50" width="9.125" style="286" bestFit="1" customWidth="1"/>
    <col min="51" max="51" width="9" style="286"/>
    <col min="52" max="52" width="9.5" style="286" customWidth="1"/>
    <col min="53" max="53" width="10.375" style="286" customWidth="1"/>
    <col min="54" max="54" width="9" style="286"/>
    <col min="55" max="55" width="16.125" style="319" customWidth="1"/>
    <col min="56" max="56" width="16" style="319" customWidth="1"/>
    <col min="57" max="57" width="14.25" style="319" customWidth="1"/>
    <col min="58" max="58" width="18.375" style="319" customWidth="1"/>
    <col min="59" max="59" width="9" style="286"/>
    <col min="60" max="60" width="25.875" style="329" customWidth="1"/>
    <col min="61" max="16384" width="9" style="286"/>
  </cols>
  <sheetData>
    <row r="1" spans="1:60">
      <c r="A1" s="695" t="s">
        <v>3144</v>
      </c>
      <c r="B1" s="695" t="s">
        <v>3145</v>
      </c>
      <c r="C1" s="718" t="s">
        <v>3146</v>
      </c>
      <c r="D1" s="718" t="s">
        <v>3147</v>
      </c>
      <c r="F1" s="720" t="s">
        <v>3226</v>
      </c>
      <c r="G1" s="720"/>
      <c r="H1" s="720"/>
      <c r="I1" s="720"/>
      <c r="K1" s="668" t="s">
        <v>3230</v>
      </c>
      <c r="M1" s="679" t="s">
        <v>3225</v>
      </c>
      <c r="N1" s="680"/>
      <c r="O1" s="680"/>
      <c r="P1" s="680"/>
      <c r="Q1" s="680"/>
      <c r="R1" s="681"/>
      <c r="T1" s="686" t="s">
        <v>3235</v>
      </c>
      <c r="U1" s="693"/>
      <c r="V1" s="693"/>
      <c r="W1" s="693"/>
      <c r="X1" s="687"/>
      <c r="Z1" s="686" t="s">
        <v>6</v>
      </c>
      <c r="AA1" s="693"/>
      <c r="AB1" s="693"/>
      <c r="AC1" s="693"/>
      <c r="AD1" s="693"/>
      <c r="AE1" s="693"/>
      <c r="AF1" s="687"/>
      <c r="AH1" s="686" t="s">
        <v>3148</v>
      </c>
      <c r="AI1" s="693"/>
      <c r="AJ1" s="693"/>
      <c r="AK1" s="687"/>
      <c r="AM1" s="686" t="s">
        <v>3149</v>
      </c>
      <c r="AN1" s="687"/>
      <c r="AP1" s="686" t="s">
        <v>3150</v>
      </c>
      <c r="AQ1" s="693"/>
      <c r="AR1" s="687"/>
      <c r="AT1" s="695" t="s">
        <v>3151</v>
      </c>
      <c r="AV1" s="695" t="s">
        <v>3152</v>
      </c>
      <c r="AX1" s="686" t="s">
        <v>3153</v>
      </c>
      <c r="AY1" s="693"/>
      <c r="AZ1" s="693"/>
      <c r="BA1" s="287"/>
      <c r="BC1" s="697" t="s">
        <v>3154</v>
      </c>
      <c r="BD1" s="698"/>
      <c r="BE1" s="698"/>
      <c r="BF1" s="699"/>
      <c r="BH1" s="288" t="s">
        <v>3155</v>
      </c>
    </row>
    <row r="2" spans="1:60">
      <c r="A2" s="696"/>
      <c r="B2" s="696"/>
      <c r="C2" s="719"/>
      <c r="D2" s="719"/>
      <c r="F2" s="720" t="s">
        <v>4</v>
      </c>
      <c r="G2" s="720"/>
      <c r="H2" s="721" t="s">
        <v>3</v>
      </c>
      <c r="I2" s="721"/>
      <c r="K2" s="668"/>
      <c r="M2" s="679" t="s">
        <v>4</v>
      </c>
      <c r="N2" s="680"/>
      <c r="O2" s="681"/>
      <c r="P2" s="709" t="s">
        <v>3</v>
      </c>
      <c r="Q2" s="710"/>
      <c r="R2" s="711"/>
      <c r="T2" s="691"/>
      <c r="U2" s="694"/>
      <c r="V2" s="694"/>
      <c r="W2" s="694"/>
      <c r="X2" s="692"/>
      <c r="Z2" s="691"/>
      <c r="AA2" s="694"/>
      <c r="AB2" s="694"/>
      <c r="AC2" s="694"/>
      <c r="AD2" s="694"/>
      <c r="AE2" s="694"/>
      <c r="AF2" s="692"/>
      <c r="AH2" s="691"/>
      <c r="AI2" s="694"/>
      <c r="AJ2" s="694"/>
      <c r="AK2" s="692"/>
      <c r="AM2" s="691"/>
      <c r="AN2" s="692"/>
      <c r="AP2" s="691"/>
      <c r="AQ2" s="694"/>
      <c r="AR2" s="692"/>
      <c r="AT2" s="696"/>
      <c r="AV2" s="696"/>
      <c r="AX2" s="691"/>
      <c r="AY2" s="694"/>
      <c r="AZ2" s="694"/>
      <c r="BA2" s="289"/>
      <c r="BC2" s="700" t="s">
        <v>3156</v>
      </c>
      <c r="BD2" s="701" t="s">
        <v>3157</v>
      </c>
      <c r="BE2" s="701" t="s">
        <v>3158</v>
      </c>
      <c r="BF2" s="702" t="s">
        <v>3159</v>
      </c>
      <c r="BH2" s="290"/>
    </row>
    <row r="3" spans="1:60">
      <c r="A3" s="696"/>
      <c r="B3" s="696"/>
      <c r="C3" s="719"/>
      <c r="D3" s="719"/>
      <c r="F3" s="722" t="s">
        <v>3227</v>
      </c>
      <c r="G3" s="723"/>
      <c r="H3" s="722" t="s">
        <v>3227</v>
      </c>
      <c r="I3" s="723"/>
      <c r="K3" s="668"/>
      <c r="M3" s="291"/>
      <c r="N3" s="292"/>
      <c r="O3" s="293"/>
      <c r="P3" s="291"/>
      <c r="Q3" s="292"/>
      <c r="R3" s="294"/>
      <c r="T3" s="291"/>
      <c r="U3" s="295"/>
      <c r="V3" s="688" t="s">
        <v>3160</v>
      </c>
      <c r="W3" s="689"/>
      <c r="X3" s="690"/>
      <c r="Z3" s="296"/>
      <c r="AA3" s="297"/>
      <c r="AB3" s="298"/>
      <c r="AC3" s="682" t="s">
        <v>3161</v>
      </c>
      <c r="AD3" s="683"/>
      <c r="AE3" s="298"/>
      <c r="AF3" s="289"/>
      <c r="AH3" s="296"/>
      <c r="AI3" s="298"/>
      <c r="AJ3" s="686" t="s">
        <v>3161</v>
      </c>
      <c r="AK3" s="687"/>
      <c r="AM3" s="686" t="s">
        <v>3162</v>
      </c>
      <c r="AN3" s="687"/>
      <c r="AP3" s="296"/>
      <c r="AQ3" s="686" t="s">
        <v>3162</v>
      </c>
      <c r="AR3" s="687"/>
      <c r="AT3" s="696"/>
      <c r="AV3" s="696"/>
      <c r="AX3" s="296"/>
      <c r="AY3" s="298"/>
      <c r="AZ3" s="686" t="s">
        <v>3161</v>
      </c>
      <c r="BA3" s="687"/>
      <c r="BC3" s="700"/>
      <c r="BD3" s="701"/>
      <c r="BE3" s="701"/>
      <c r="BF3" s="702"/>
      <c r="BH3" s="290"/>
    </row>
    <row r="4" spans="1:60">
      <c r="A4" s="299"/>
      <c r="B4" s="299"/>
      <c r="C4" s="300"/>
      <c r="D4" s="300"/>
      <c r="F4" s="291"/>
      <c r="G4" s="301" t="s">
        <v>3228</v>
      </c>
      <c r="H4" s="291"/>
      <c r="I4" s="301" t="s">
        <v>3228</v>
      </c>
      <c r="K4" s="669"/>
      <c r="M4" s="302"/>
      <c r="N4" s="303" t="s">
        <v>3232</v>
      </c>
      <c r="O4" s="293"/>
      <c r="P4" s="304"/>
      <c r="Q4" s="303" t="s">
        <v>3232</v>
      </c>
      <c r="R4" s="294"/>
      <c r="T4" s="302"/>
      <c r="U4" s="303" t="s">
        <v>3232</v>
      </c>
      <c r="V4" s="305"/>
      <c r="W4" s="306" t="s">
        <v>3234</v>
      </c>
      <c r="X4" s="307"/>
      <c r="Z4" s="308"/>
      <c r="AA4" s="309"/>
      <c r="AB4" s="310"/>
      <c r="AC4" s="684"/>
      <c r="AD4" s="685"/>
      <c r="AE4" s="310"/>
      <c r="AF4" s="307"/>
      <c r="AH4" s="308"/>
      <c r="AI4" s="310"/>
      <c r="AJ4" s="676"/>
      <c r="AK4" s="678"/>
      <c r="AM4" s="308" t="s">
        <v>3163</v>
      </c>
      <c r="AN4" s="307" t="s">
        <v>3164</v>
      </c>
      <c r="AP4" s="308"/>
      <c r="AQ4" s="308" t="s">
        <v>3163</v>
      </c>
      <c r="AR4" s="307" t="s">
        <v>3164</v>
      </c>
      <c r="AT4" s="311"/>
      <c r="AV4" s="312"/>
      <c r="AX4" s="308"/>
      <c r="AY4" s="310"/>
      <c r="AZ4" s="676"/>
      <c r="BA4" s="678"/>
      <c r="BC4" s="313"/>
      <c r="BD4" s="314"/>
      <c r="BE4" s="314"/>
      <c r="BF4" s="315"/>
      <c r="BH4" s="316"/>
    </row>
    <row r="5" spans="1:60">
      <c r="A5" s="312" t="s">
        <v>3165</v>
      </c>
      <c r="B5" s="312" t="s">
        <v>3166</v>
      </c>
      <c r="C5" s="311" t="s">
        <v>3167</v>
      </c>
      <c r="D5" s="311" t="s">
        <v>3168</v>
      </c>
      <c r="F5" s="724" t="s">
        <v>3229</v>
      </c>
      <c r="G5" s="724"/>
      <c r="H5" s="724" t="s">
        <v>3229</v>
      </c>
      <c r="I5" s="724"/>
      <c r="K5" s="317" t="s">
        <v>3231</v>
      </c>
      <c r="M5" s="703" t="s">
        <v>3233</v>
      </c>
      <c r="N5" s="704"/>
      <c r="O5" s="705"/>
      <c r="P5" s="706" t="s">
        <v>3233</v>
      </c>
      <c r="Q5" s="707"/>
      <c r="R5" s="708"/>
      <c r="T5" s="676" t="s">
        <v>3064</v>
      </c>
      <c r="U5" s="677"/>
      <c r="V5" s="677"/>
      <c r="W5" s="677"/>
      <c r="X5" s="678"/>
      <c r="Z5" s="676" t="s">
        <v>3208</v>
      </c>
      <c r="AA5" s="677"/>
      <c r="AB5" s="677"/>
      <c r="AC5" s="677"/>
      <c r="AD5" s="677"/>
      <c r="AE5" s="677"/>
      <c r="AF5" s="678"/>
      <c r="AH5" s="676" t="s">
        <v>3063</v>
      </c>
      <c r="AI5" s="677"/>
      <c r="AJ5" s="677"/>
      <c r="AK5" s="307"/>
      <c r="AM5" s="676" t="s">
        <v>3062</v>
      </c>
      <c r="AN5" s="678"/>
      <c r="AP5" s="676" t="s">
        <v>3061</v>
      </c>
      <c r="AQ5" s="677"/>
      <c r="AR5" s="678"/>
      <c r="AT5" s="311" t="s">
        <v>3060</v>
      </c>
      <c r="AV5" s="312" t="s">
        <v>3059</v>
      </c>
      <c r="AX5" s="688" t="s">
        <v>3058</v>
      </c>
      <c r="AY5" s="689"/>
      <c r="AZ5" s="689"/>
      <c r="BA5" s="690"/>
      <c r="BC5" s="673" t="s">
        <v>3057</v>
      </c>
      <c r="BD5" s="674"/>
      <c r="BE5" s="674"/>
      <c r="BF5" s="675"/>
      <c r="BH5" s="318" t="s">
        <v>3056</v>
      </c>
    </row>
    <row r="6" spans="1:60">
      <c r="F6" s="320"/>
      <c r="G6" s="321"/>
      <c r="H6" s="322"/>
      <c r="I6" s="321"/>
      <c r="K6" s="320"/>
      <c r="M6" s="323"/>
      <c r="N6" s="324"/>
      <c r="O6" s="325"/>
      <c r="P6" s="322"/>
      <c r="Q6" s="324"/>
      <c r="R6" s="325"/>
      <c r="T6" s="323"/>
      <c r="U6" s="323"/>
      <c r="V6" s="326"/>
      <c r="W6" s="326"/>
    </row>
    <row r="7" spans="1:60" ht="22.5">
      <c r="A7" s="716" t="s">
        <v>3169</v>
      </c>
      <c r="B7" s="716" t="s">
        <v>3170</v>
      </c>
      <c r="C7" s="717" t="s">
        <v>3171</v>
      </c>
      <c r="D7" s="717" t="s">
        <v>3172</v>
      </c>
      <c r="F7" s="658">
        <v>160320</v>
      </c>
      <c r="G7" s="661">
        <v>237660</v>
      </c>
      <c r="H7" s="658">
        <v>143000</v>
      </c>
      <c r="I7" s="661">
        <v>220340</v>
      </c>
      <c r="K7" s="712">
        <v>0.84</v>
      </c>
      <c r="L7" s="286" t="s">
        <v>2966</v>
      </c>
      <c r="M7" s="651">
        <v>1480</v>
      </c>
      <c r="N7" s="636">
        <v>2260</v>
      </c>
      <c r="O7" s="630" t="s">
        <v>3219</v>
      </c>
      <c r="P7" s="651">
        <v>1300</v>
      </c>
      <c r="Q7" s="636">
        <v>2080</v>
      </c>
      <c r="R7" s="630" t="s">
        <v>3219</v>
      </c>
      <c r="S7" s="286" t="s">
        <v>2966</v>
      </c>
      <c r="T7" s="627">
        <v>155290</v>
      </c>
      <c r="U7" s="630">
        <v>77640</v>
      </c>
      <c r="V7" s="633">
        <v>1550</v>
      </c>
      <c r="W7" s="636">
        <v>770</v>
      </c>
      <c r="X7" s="287" t="s">
        <v>3219</v>
      </c>
      <c r="Y7" s="286" t="s">
        <v>2966</v>
      </c>
      <c r="Z7" s="686" t="s">
        <v>50</v>
      </c>
      <c r="AA7" s="693"/>
      <c r="AB7" s="330"/>
      <c r="AC7" s="331"/>
      <c r="AD7" s="330"/>
      <c r="AE7" s="330"/>
      <c r="AF7" s="287"/>
      <c r="AG7" s="286" t="s">
        <v>2966</v>
      </c>
      <c r="AH7" s="332">
        <v>20970</v>
      </c>
      <c r="AI7" s="330" t="s">
        <v>2966</v>
      </c>
      <c r="AJ7" s="330">
        <v>150</v>
      </c>
      <c r="AK7" s="287" t="s">
        <v>3173</v>
      </c>
      <c r="AL7" s="286" t="s">
        <v>2966</v>
      </c>
      <c r="AM7" s="333">
        <v>5200</v>
      </c>
      <c r="AN7" s="333">
        <v>5800</v>
      </c>
      <c r="AO7" s="286" t="s">
        <v>2966</v>
      </c>
      <c r="AP7" s="334" t="s">
        <v>3175</v>
      </c>
      <c r="AQ7" s="334">
        <v>10600</v>
      </c>
      <c r="AR7" s="334">
        <v>11800</v>
      </c>
      <c r="AS7" s="286" t="s">
        <v>3176</v>
      </c>
      <c r="AT7" s="333">
        <v>820</v>
      </c>
      <c r="AU7" s="286" t="s">
        <v>3176</v>
      </c>
      <c r="AV7" s="335" t="s">
        <v>3055</v>
      </c>
      <c r="AW7" s="286" t="s">
        <v>3176</v>
      </c>
      <c r="AX7" s="332">
        <v>17970</v>
      </c>
      <c r="AY7" s="330" t="s">
        <v>2966</v>
      </c>
      <c r="AZ7" s="330">
        <v>170</v>
      </c>
      <c r="BA7" s="287" t="s">
        <v>3173</v>
      </c>
      <c r="BB7" s="286" t="s">
        <v>3176</v>
      </c>
      <c r="BC7" s="336" t="s">
        <v>3103</v>
      </c>
      <c r="BD7" s="337" t="s">
        <v>3103</v>
      </c>
      <c r="BE7" s="337" t="s">
        <v>3103</v>
      </c>
      <c r="BF7" s="338" t="s">
        <v>3103</v>
      </c>
      <c r="BH7" s="288" t="s">
        <v>2965</v>
      </c>
    </row>
    <row r="8" spans="1:60">
      <c r="A8" s="716"/>
      <c r="B8" s="716"/>
      <c r="C8" s="717"/>
      <c r="D8" s="717"/>
      <c r="F8" s="659"/>
      <c r="G8" s="662"/>
      <c r="H8" s="659"/>
      <c r="I8" s="662"/>
      <c r="K8" s="713"/>
      <c r="M8" s="652"/>
      <c r="N8" s="637"/>
      <c r="O8" s="631"/>
      <c r="P8" s="652"/>
      <c r="Q8" s="637"/>
      <c r="R8" s="631"/>
      <c r="T8" s="628"/>
      <c r="U8" s="631"/>
      <c r="V8" s="634"/>
      <c r="W8" s="637"/>
      <c r="X8" s="289"/>
      <c r="Z8" s="691"/>
      <c r="AA8" s="694"/>
      <c r="AB8" s="298"/>
      <c r="AC8" s="339"/>
      <c r="AD8" s="298"/>
      <c r="AE8" s="298"/>
      <c r="AF8" s="289"/>
      <c r="AH8" s="296"/>
      <c r="AI8" s="298"/>
      <c r="AJ8" s="298"/>
      <c r="AK8" s="289"/>
      <c r="AM8" s="300"/>
      <c r="AN8" s="300"/>
      <c r="AP8" s="334"/>
      <c r="AQ8" s="334"/>
      <c r="AR8" s="334"/>
      <c r="AT8" s="300"/>
      <c r="AV8" s="299"/>
      <c r="AX8" s="296"/>
      <c r="AY8" s="298"/>
      <c r="AZ8" s="298"/>
      <c r="BA8" s="289"/>
      <c r="BC8" s="340"/>
      <c r="BD8" s="341"/>
      <c r="BE8" s="341"/>
      <c r="BF8" s="342"/>
      <c r="BH8" s="290"/>
    </row>
    <row r="9" spans="1:60">
      <c r="A9" s="716"/>
      <c r="B9" s="716"/>
      <c r="C9" s="717"/>
      <c r="D9" s="717"/>
      <c r="F9" s="659"/>
      <c r="G9" s="662"/>
      <c r="H9" s="659"/>
      <c r="I9" s="662"/>
      <c r="K9" s="713"/>
      <c r="M9" s="652"/>
      <c r="N9" s="637"/>
      <c r="O9" s="631"/>
      <c r="P9" s="652"/>
      <c r="Q9" s="637"/>
      <c r="R9" s="631"/>
      <c r="T9" s="628"/>
      <c r="U9" s="631"/>
      <c r="V9" s="634"/>
      <c r="W9" s="637"/>
      <c r="X9" s="289"/>
      <c r="Z9" s="691"/>
      <c r="AA9" s="694"/>
      <c r="AB9" s="298"/>
      <c r="AC9" s="339"/>
      <c r="AD9" s="298"/>
      <c r="AE9" s="298"/>
      <c r="AF9" s="289"/>
      <c r="AH9" s="296"/>
      <c r="AI9" s="298"/>
      <c r="AJ9" s="298"/>
      <c r="AK9" s="289"/>
      <c r="AM9" s="300"/>
      <c r="AN9" s="300"/>
      <c r="AP9" s="334" t="s">
        <v>3177</v>
      </c>
      <c r="AQ9" s="334">
        <v>5800</v>
      </c>
      <c r="AR9" s="334">
        <v>6500</v>
      </c>
      <c r="AT9" s="300"/>
      <c r="AV9" s="299"/>
      <c r="AX9" s="296"/>
      <c r="AY9" s="298"/>
      <c r="AZ9" s="298"/>
      <c r="BA9" s="289"/>
      <c r="BC9" s="340"/>
      <c r="BD9" s="341"/>
      <c r="BE9" s="341"/>
      <c r="BF9" s="342"/>
      <c r="BH9" s="290"/>
    </row>
    <row r="10" spans="1:60">
      <c r="A10" s="716"/>
      <c r="B10" s="716"/>
      <c r="C10" s="717"/>
      <c r="D10" s="717"/>
      <c r="F10" s="659"/>
      <c r="G10" s="662"/>
      <c r="H10" s="659"/>
      <c r="I10" s="662"/>
      <c r="K10" s="713"/>
      <c r="M10" s="653"/>
      <c r="N10" s="638"/>
      <c r="O10" s="632"/>
      <c r="P10" s="653"/>
      <c r="Q10" s="638"/>
      <c r="R10" s="632"/>
      <c r="T10" s="629"/>
      <c r="U10" s="632"/>
      <c r="V10" s="635"/>
      <c r="W10" s="638"/>
      <c r="X10" s="307"/>
      <c r="Z10" s="691"/>
      <c r="AA10" s="694"/>
      <c r="AB10" s="343"/>
      <c r="AC10" s="343"/>
      <c r="AD10" s="298"/>
      <c r="AE10" s="298"/>
      <c r="AF10" s="289"/>
      <c r="AH10" s="296"/>
      <c r="AI10" s="298"/>
      <c r="AJ10" s="298"/>
      <c r="AK10" s="289"/>
      <c r="AM10" s="300"/>
      <c r="AN10" s="300"/>
      <c r="AP10" s="334"/>
      <c r="AQ10" s="334"/>
      <c r="AR10" s="334"/>
      <c r="AT10" s="300"/>
      <c r="AV10" s="299"/>
      <c r="AX10" s="296"/>
      <c r="AY10" s="298"/>
      <c r="AZ10" s="298"/>
      <c r="BA10" s="289"/>
      <c r="BC10" s="340"/>
      <c r="BD10" s="341"/>
      <c r="BE10" s="341"/>
      <c r="BF10" s="342"/>
      <c r="BH10" s="290"/>
    </row>
    <row r="11" spans="1:60">
      <c r="A11" s="716"/>
      <c r="B11" s="716"/>
      <c r="C11" s="717"/>
      <c r="D11" s="717" t="s">
        <v>87</v>
      </c>
      <c r="F11" s="671">
        <v>237660</v>
      </c>
      <c r="G11" s="665"/>
      <c r="H11" s="671">
        <v>220340</v>
      </c>
      <c r="I11" s="665"/>
      <c r="K11" s="713"/>
      <c r="L11" s="286" t="s">
        <v>2966</v>
      </c>
      <c r="M11" s="715">
        <v>2260</v>
      </c>
      <c r="N11" s="648"/>
      <c r="O11" s="642" t="s">
        <v>3219</v>
      </c>
      <c r="P11" s="656">
        <v>2080</v>
      </c>
      <c r="Q11" s="648"/>
      <c r="R11" s="642" t="s">
        <v>3219</v>
      </c>
      <c r="S11" s="286" t="s">
        <v>2966</v>
      </c>
      <c r="T11" s="639">
        <v>77640</v>
      </c>
      <c r="U11" s="642"/>
      <c r="V11" s="645">
        <v>770</v>
      </c>
      <c r="W11" s="648"/>
      <c r="X11" s="289" t="s">
        <v>3219</v>
      </c>
      <c r="Z11" s="296"/>
      <c r="AA11" s="297"/>
      <c r="AB11" s="298"/>
      <c r="AC11" s="339"/>
      <c r="AD11" s="298"/>
      <c r="AE11" s="298"/>
      <c r="AF11" s="289"/>
      <c r="AH11" s="296"/>
      <c r="AI11" s="298"/>
      <c r="AJ11" s="298"/>
      <c r="AK11" s="289"/>
      <c r="AM11" s="300"/>
      <c r="AN11" s="300"/>
      <c r="AP11" s="334" t="s">
        <v>3179</v>
      </c>
      <c r="AQ11" s="334">
        <v>5100</v>
      </c>
      <c r="AR11" s="334">
        <v>5600</v>
      </c>
      <c r="AT11" s="300"/>
      <c r="AV11" s="344">
        <v>0.12</v>
      </c>
      <c r="AX11" s="296"/>
      <c r="AY11" s="298"/>
      <c r="AZ11" s="298"/>
      <c r="BA11" s="289"/>
      <c r="BC11" s="345">
        <v>0.01</v>
      </c>
      <c r="BD11" s="346">
        <v>0.03</v>
      </c>
      <c r="BE11" s="346">
        <v>0.04</v>
      </c>
      <c r="BF11" s="347">
        <v>0.05</v>
      </c>
      <c r="BH11" s="290">
        <v>0.91</v>
      </c>
    </row>
    <row r="12" spans="1:60">
      <c r="A12" s="716"/>
      <c r="B12" s="716"/>
      <c r="C12" s="717"/>
      <c r="D12" s="717"/>
      <c r="F12" s="672"/>
      <c r="G12" s="666"/>
      <c r="H12" s="672"/>
      <c r="I12" s="666"/>
      <c r="K12" s="713"/>
      <c r="M12" s="654"/>
      <c r="N12" s="649"/>
      <c r="O12" s="643"/>
      <c r="P12" s="652"/>
      <c r="Q12" s="649"/>
      <c r="R12" s="643"/>
      <c r="T12" s="640"/>
      <c r="U12" s="643"/>
      <c r="V12" s="646"/>
      <c r="W12" s="649"/>
      <c r="X12" s="289"/>
      <c r="Z12" s="296"/>
      <c r="AA12" s="297"/>
      <c r="AB12" s="298"/>
      <c r="AC12" s="339"/>
      <c r="AD12" s="298"/>
      <c r="AE12" s="298"/>
      <c r="AF12" s="289"/>
      <c r="AH12" s="296"/>
      <c r="AI12" s="298"/>
      <c r="AJ12" s="298"/>
      <c r="AK12" s="289"/>
      <c r="AM12" s="300"/>
      <c r="AN12" s="300"/>
      <c r="AP12" s="334"/>
      <c r="AQ12" s="334"/>
      <c r="AR12" s="334"/>
      <c r="AT12" s="300"/>
      <c r="AV12" s="344"/>
      <c r="AX12" s="296"/>
      <c r="AY12" s="298"/>
      <c r="AZ12" s="298"/>
      <c r="BA12" s="289"/>
      <c r="BC12" s="340"/>
      <c r="BD12" s="341"/>
      <c r="BE12" s="341"/>
      <c r="BF12" s="342"/>
      <c r="BH12" s="290"/>
    </row>
    <row r="13" spans="1:60">
      <c r="A13" s="716"/>
      <c r="B13" s="716"/>
      <c r="C13" s="717"/>
      <c r="D13" s="717"/>
      <c r="F13" s="672"/>
      <c r="G13" s="666"/>
      <c r="H13" s="672"/>
      <c r="I13" s="666"/>
      <c r="K13" s="713"/>
      <c r="M13" s="654"/>
      <c r="N13" s="649"/>
      <c r="O13" s="643"/>
      <c r="P13" s="652"/>
      <c r="Q13" s="649"/>
      <c r="R13" s="643"/>
      <c r="T13" s="640"/>
      <c r="U13" s="643"/>
      <c r="V13" s="646"/>
      <c r="W13" s="649"/>
      <c r="X13" s="289"/>
      <c r="Z13" s="296" t="s">
        <v>3180</v>
      </c>
      <c r="AA13" s="297">
        <v>265100</v>
      </c>
      <c r="AB13" s="298" t="s">
        <v>3220</v>
      </c>
      <c r="AC13" s="339">
        <v>2650</v>
      </c>
      <c r="AD13" s="298" t="s">
        <v>3173</v>
      </c>
      <c r="AE13" s="298"/>
      <c r="AF13" s="289"/>
      <c r="AH13" s="296"/>
      <c r="AI13" s="298"/>
      <c r="AJ13" s="298"/>
      <c r="AK13" s="289"/>
      <c r="AM13" s="300"/>
      <c r="AN13" s="300"/>
      <c r="AP13" s="334" t="s">
        <v>3181</v>
      </c>
      <c r="AQ13" s="334">
        <v>4500</v>
      </c>
      <c r="AR13" s="334">
        <v>5000</v>
      </c>
      <c r="AT13" s="300"/>
      <c r="AV13" s="344"/>
      <c r="AX13" s="296"/>
      <c r="AY13" s="298"/>
      <c r="AZ13" s="298"/>
      <c r="BA13" s="289"/>
      <c r="BC13" s="340"/>
      <c r="BD13" s="341"/>
      <c r="BE13" s="341"/>
      <c r="BF13" s="342"/>
      <c r="BH13" s="290"/>
    </row>
    <row r="14" spans="1:60">
      <c r="A14" s="716"/>
      <c r="B14" s="716"/>
      <c r="C14" s="717"/>
      <c r="D14" s="717"/>
      <c r="F14" s="672"/>
      <c r="G14" s="666"/>
      <c r="H14" s="672"/>
      <c r="I14" s="666"/>
      <c r="K14" s="713"/>
      <c r="M14" s="655"/>
      <c r="N14" s="650"/>
      <c r="O14" s="644"/>
      <c r="P14" s="657"/>
      <c r="Q14" s="650"/>
      <c r="R14" s="644"/>
      <c r="T14" s="641"/>
      <c r="U14" s="644"/>
      <c r="V14" s="647"/>
      <c r="W14" s="650"/>
      <c r="X14" s="307"/>
      <c r="Z14" s="296"/>
      <c r="AA14" s="297"/>
      <c r="AB14" s="298"/>
      <c r="AC14" s="339"/>
      <c r="AD14" s="298"/>
      <c r="AE14" s="298"/>
      <c r="AF14" s="289"/>
      <c r="AH14" s="308"/>
      <c r="AI14" s="310"/>
      <c r="AJ14" s="310"/>
      <c r="AK14" s="307"/>
      <c r="AM14" s="311"/>
      <c r="AN14" s="311"/>
      <c r="AP14" s="334"/>
      <c r="AQ14" s="334"/>
      <c r="AR14" s="334"/>
      <c r="AT14" s="300"/>
      <c r="AV14" s="348"/>
      <c r="AX14" s="296"/>
      <c r="AY14" s="298"/>
      <c r="AZ14" s="298"/>
      <c r="BA14" s="289"/>
      <c r="BC14" s="340"/>
      <c r="BD14" s="341"/>
      <c r="BE14" s="341"/>
      <c r="BF14" s="342"/>
      <c r="BH14" s="290"/>
    </row>
    <row r="15" spans="1:60" ht="22.5">
      <c r="A15" s="716"/>
      <c r="B15" s="716" t="s">
        <v>3182</v>
      </c>
      <c r="C15" s="717" t="s">
        <v>3171</v>
      </c>
      <c r="D15" s="717" t="s">
        <v>3172</v>
      </c>
      <c r="F15" s="658">
        <v>143080</v>
      </c>
      <c r="G15" s="661">
        <v>220420</v>
      </c>
      <c r="H15" s="658">
        <v>130090</v>
      </c>
      <c r="I15" s="661">
        <v>207430</v>
      </c>
      <c r="K15" s="713"/>
      <c r="L15" s="286" t="s">
        <v>2966</v>
      </c>
      <c r="M15" s="651">
        <v>1310</v>
      </c>
      <c r="N15" s="636">
        <v>2090</v>
      </c>
      <c r="O15" s="630" t="s">
        <v>3219</v>
      </c>
      <c r="P15" s="652">
        <v>1180</v>
      </c>
      <c r="Q15" s="636">
        <v>1960</v>
      </c>
      <c r="R15" s="630" t="s">
        <v>3219</v>
      </c>
      <c r="S15" s="286" t="s">
        <v>2966</v>
      </c>
      <c r="T15" s="627">
        <v>155290</v>
      </c>
      <c r="U15" s="630">
        <v>77640</v>
      </c>
      <c r="V15" s="633">
        <v>1550</v>
      </c>
      <c r="W15" s="636">
        <v>770</v>
      </c>
      <c r="X15" s="289" t="s">
        <v>3219</v>
      </c>
      <c r="Z15" s="296" t="s">
        <v>3183</v>
      </c>
      <c r="AA15" s="297">
        <v>284000</v>
      </c>
      <c r="AB15" s="298"/>
      <c r="AC15" s="339">
        <v>2840</v>
      </c>
      <c r="AD15" s="298" t="s">
        <v>3173</v>
      </c>
      <c r="AE15" s="298"/>
      <c r="AF15" s="289"/>
      <c r="AG15" s="286" t="s">
        <v>2966</v>
      </c>
      <c r="AH15" s="332">
        <v>17020</v>
      </c>
      <c r="AI15" s="330" t="s">
        <v>2966</v>
      </c>
      <c r="AJ15" s="330">
        <v>110</v>
      </c>
      <c r="AK15" s="287" t="s">
        <v>3173</v>
      </c>
      <c r="AL15" s="286" t="s">
        <v>2966</v>
      </c>
      <c r="AM15" s="300">
        <v>4600</v>
      </c>
      <c r="AN15" s="300">
        <v>5000</v>
      </c>
      <c r="AO15" s="286" t="s">
        <v>2966</v>
      </c>
      <c r="AP15" s="334" t="s">
        <v>3175</v>
      </c>
      <c r="AQ15" s="334">
        <v>9400</v>
      </c>
      <c r="AR15" s="334">
        <v>10500</v>
      </c>
      <c r="AS15" s="286" t="s">
        <v>3176</v>
      </c>
      <c r="AT15" s="333">
        <v>610</v>
      </c>
      <c r="AU15" s="286" t="s">
        <v>3176</v>
      </c>
      <c r="AV15" s="344" t="s">
        <v>3055</v>
      </c>
      <c r="AW15" s="286" t="s">
        <v>3176</v>
      </c>
      <c r="AX15" s="332">
        <v>13470</v>
      </c>
      <c r="AY15" s="330" t="s">
        <v>2966</v>
      </c>
      <c r="AZ15" s="330">
        <v>130</v>
      </c>
      <c r="BA15" s="287" t="s">
        <v>3173</v>
      </c>
      <c r="BB15" s="286" t="s">
        <v>3176</v>
      </c>
      <c r="BC15" s="336" t="s">
        <v>3103</v>
      </c>
      <c r="BD15" s="337" t="s">
        <v>3103</v>
      </c>
      <c r="BE15" s="337" t="s">
        <v>3103</v>
      </c>
      <c r="BF15" s="338" t="s">
        <v>3103</v>
      </c>
      <c r="BH15" s="288" t="s">
        <v>2965</v>
      </c>
    </row>
    <row r="16" spans="1:60">
      <c r="A16" s="716"/>
      <c r="B16" s="716"/>
      <c r="C16" s="717"/>
      <c r="D16" s="717"/>
      <c r="F16" s="659"/>
      <c r="G16" s="662"/>
      <c r="H16" s="659"/>
      <c r="I16" s="662"/>
      <c r="K16" s="713"/>
      <c r="M16" s="652"/>
      <c r="N16" s="637"/>
      <c r="O16" s="631"/>
      <c r="P16" s="652"/>
      <c r="Q16" s="637"/>
      <c r="R16" s="631"/>
      <c r="T16" s="628"/>
      <c r="U16" s="631"/>
      <c r="V16" s="634"/>
      <c r="W16" s="637"/>
      <c r="X16" s="289"/>
      <c r="Z16" s="296"/>
      <c r="AA16" s="297"/>
      <c r="AB16" s="298"/>
      <c r="AC16" s="339"/>
      <c r="AD16" s="298"/>
      <c r="AE16" s="298"/>
      <c r="AF16" s="289"/>
      <c r="AH16" s="296"/>
      <c r="AI16" s="298"/>
      <c r="AJ16" s="298"/>
      <c r="AK16" s="289"/>
      <c r="AM16" s="300"/>
      <c r="AN16" s="300"/>
      <c r="AP16" s="334"/>
      <c r="AQ16" s="334"/>
      <c r="AR16" s="334"/>
      <c r="AT16" s="300"/>
      <c r="AV16" s="344"/>
      <c r="AX16" s="296"/>
      <c r="AY16" s="298"/>
      <c r="AZ16" s="298"/>
      <c r="BA16" s="289"/>
      <c r="BC16" s="340"/>
      <c r="BD16" s="341"/>
      <c r="BE16" s="341"/>
      <c r="BF16" s="342"/>
      <c r="BH16" s="290"/>
    </row>
    <row r="17" spans="1:60">
      <c r="A17" s="716"/>
      <c r="B17" s="716"/>
      <c r="C17" s="717"/>
      <c r="D17" s="717"/>
      <c r="F17" s="659"/>
      <c r="G17" s="662"/>
      <c r="H17" s="659"/>
      <c r="I17" s="662"/>
      <c r="K17" s="713"/>
      <c r="M17" s="652"/>
      <c r="N17" s="637"/>
      <c r="O17" s="631"/>
      <c r="P17" s="652"/>
      <c r="Q17" s="637"/>
      <c r="R17" s="631"/>
      <c r="T17" s="628"/>
      <c r="U17" s="631"/>
      <c r="V17" s="634"/>
      <c r="W17" s="637"/>
      <c r="X17" s="289"/>
      <c r="Z17" s="296" t="s">
        <v>3184</v>
      </c>
      <c r="AA17" s="297">
        <v>321900</v>
      </c>
      <c r="AB17" s="298"/>
      <c r="AC17" s="339">
        <v>3210</v>
      </c>
      <c r="AD17" s="298" t="s">
        <v>3173</v>
      </c>
      <c r="AE17" s="298"/>
      <c r="AF17" s="289"/>
      <c r="AH17" s="296"/>
      <c r="AI17" s="298"/>
      <c r="AJ17" s="298"/>
      <c r="AK17" s="289"/>
      <c r="AM17" s="300"/>
      <c r="AN17" s="300"/>
      <c r="AP17" s="334" t="s">
        <v>3177</v>
      </c>
      <c r="AQ17" s="334">
        <v>5200</v>
      </c>
      <c r="AR17" s="334">
        <v>5700</v>
      </c>
      <c r="AT17" s="300"/>
      <c r="AV17" s="299"/>
      <c r="AX17" s="296"/>
      <c r="AY17" s="298"/>
      <c r="AZ17" s="298"/>
      <c r="BA17" s="289"/>
      <c r="BC17" s="340"/>
      <c r="BD17" s="341"/>
      <c r="BE17" s="341"/>
      <c r="BF17" s="342"/>
      <c r="BH17" s="290"/>
    </row>
    <row r="18" spans="1:60">
      <c r="A18" s="716"/>
      <c r="B18" s="716"/>
      <c r="C18" s="717"/>
      <c r="D18" s="717"/>
      <c r="F18" s="660"/>
      <c r="G18" s="670"/>
      <c r="H18" s="660"/>
      <c r="I18" s="662"/>
      <c r="K18" s="713"/>
      <c r="M18" s="653"/>
      <c r="N18" s="638"/>
      <c r="O18" s="632"/>
      <c r="P18" s="653"/>
      <c r="Q18" s="638"/>
      <c r="R18" s="632"/>
      <c r="T18" s="629"/>
      <c r="U18" s="632"/>
      <c r="V18" s="635"/>
      <c r="W18" s="638"/>
      <c r="X18" s="289"/>
      <c r="Z18" s="296"/>
      <c r="AA18" s="297"/>
      <c r="AB18" s="298"/>
      <c r="AC18" s="339"/>
      <c r="AD18" s="298"/>
      <c r="AE18" s="298"/>
      <c r="AF18" s="289"/>
      <c r="AH18" s="296"/>
      <c r="AI18" s="298"/>
      <c r="AJ18" s="298"/>
      <c r="AK18" s="289"/>
      <c r="AM18" s="300"/>
      <c r="AN18" s="300"/>
      <c r="AP18" s="334"/>
      <c r="AQ18" s="334"/>
      <c r="AR18" s="334"/>
      <c r="AT18" s="300"/>
      <c r="AV18" s="344"/>
      <c r="AX18" s="296"/>
      <c r="AY18" s="298"/>
      <c r="AZ18" s="298"/>
      <c r="BA18" s="289"/>
      <c r="BC18" s="340"/>
      <c r="BD18" s="341"/>
      <c r="BE18" s="341"/>
      <c r="BF18" s="342"/>
      <c r="BH18" s="290"/>
    </row>
    <row r="19" spans="1:60">
      <c r="A19" s="716"/>
      <c r="B19" s="716"/>
      <c r="C19" s="717"/>
      <c r="D19" s="717" t="s">
        <v>87</v>
      </c>
      <c r="F19" s="659">
        <v>220420</v>
      </c>
      <c r="G19" s="666"/>
      <c r="H19" s="659">
        <v>207430</v>
      </c>
      <c r="I19" s="665"/>
      <c r="K19" s="713"/>
      <c r="L19" s="286" t="s">
        <v>2966</v>
      </c>
      <c r="M19" s="654">
        <v>2090</v>
      </c>
      <c r="N19" s="648"/>
      <c r="O19" s="642" t="s">
        <v>3219</v>
      </c>
      <c r="P19" s="656">
        <v>1960</v>
      </c>
      <c r="Q19" s="648"/>
      <c r="R19" s="642" t="s">
        <v>3219</v>
      </c>
      <c r="S19" s="286" t="s">
        <v>2966</v>
      </c>
      <c r="T19" s="639">
        <v>77640</v>
      </c>
      <c r="U19" s="642"/>
      <c r="V19" s="645">
        <v>770</v>
      </c>
      <c r="W19" s="648"/>
      <c r="X19" s="287" t="s">
        <v>3219</v>
      </c>
      <c r="Z19" s="296" t="s">
        <v>3185</v>
      </c>
      <c r="AA19" s="297">
        <v>359800</v>
      </c>
      <c r="AB19" s="298"/>
      <c r="AC19" s="339">
        <v>3590</v>
      </c>
      <c r="AD19" s="298" t="s">
        <v>3173</v>
      </c>
      <c r="AE19" s="298"/>
      <c r="AF19" s="289"/>
      <c r="AH19" s="296"/>
      <c r="AI19" s="298"/>
      <c r="AJ19" s="298"/>
      <c r="AK19" s="289"/>
      <c r="AM19" s="300"/>
      <c r="AN19" s="300"/>
      <c r="AP19" s="334" t="s">
        <v>3179</v>
      </c>
      <c r="AQ19" s="334">
        <v>4500</v>
      </c>
      <c r="AR19" s="334">
        <v>5000</v>
      </c>
      <c r="AT19" s="300"/>
      <c r="AV19" s="344">
        <v>0.11</v>
      </c>
      <c r="AX19" s="296"/>
      <c r="AY19" s="298"/>
      <c r="AZ19" s="298"/>
      <c r="BA19" s="289"/>
      <c r="BC19" s="345">
        <v>0.01</v>
      </c>
      <c r="BD19" s="346">
        <v>0.03</v>
      </c>
      <c r="BE19" s="346">
        <v>0.04</v>
      </c>
      <c r="BF19" s="347">
        <v>0.05</v>
      </c>
      <c r="BH19" s="290">
        <v>0.98</v>
      </c>
    </row>
    <row r="20" spans="1:60">
      <c r="A20" s="716"/>
      <c r="B20" s="716"/>
      <c r="C20" s="717"/>
      <c r="D20" s="717"/>
      <c r="F20" s="659"/>
      <c r="G20" s="666"/>
      <c r="H20" s="659"/>
      <c r="I20" s="666"/>
      <c r="K20" s="713"/>
      <c r="M20" s="654"/>
      <c r="N20" s="649"/>
      <c r="O20" s="643"/>
      <c r="P20" s="652"/>
      <c r="Q20" s="649"/>
      <c r="R20" s="643"/>
      <c r="T20" s="640"/>
      <c r="U20" s="643"/>
      <c r="V20" s="646"/>
      <c r="W20" s="649"/>
      <c r="X20" s="289"/>
      <c r="Z20" s="296"/>
      <c r="AA20" s="297"/>
      <c r="AB20" s="298"/>
      <c r="AC20" s="339"/>
      <c r="AD20" s="298"/>
      <c r="AE20" s="298"/>
      <c r="AF20" s="289"/>
      <c r="AH20" s="296"/>
      <c r="AI20" s="298"/>
      <c r="AJ20" s="298"/>
      <c r="AK20" s="289"/>
      <c r="AM20" s="300"/>
      <c r="AN20" s="300"/>
      <c r="AP20" s="334"/>
      <c r="AQ20" s="334"/>
      <c r="AR20" s="334"/>
      <c r="AT20" s="300"/>
      <c r="AV20" s="344"/>
      <c r="AX20" s="296"/>
      <c r="AY20" s="298"/>
      <c r="AZ20" s="298"/>
      <c r="BA20" s="289"/>
      <c r="BC20" s="345"/>
      <c r="BD20" s="346"/>
      <c r="BE20" s="346"/>
      <c r="BF20" s="347"/>
      <c r="BH20" s="290"/>
    </row>
    <row r="21" spans="1:60">
      <c r="A21" s="716"/>
      <c r="B21" s="716"/>
      <c r="C21" s="717"/>
      <c r="D21" s="717"/>
      <c r="F21" s="659"/>
      <c r="G21" s="666"/>
      <c r="H21" s="659"/>
      <c r="I21" s="666"/>
      <c r="K21" s="713"/>
      <c r="M21" s="654"/>
      <c r="N21" s="649"/>
      <c r="O21" s="643"/>
      <c r="P21" s="652"/>
      <c r="Q21" s="649"/>
      <c r="R21" s="643"/>
      <c r="T21" s="640"/>
      <c r="U21" s="643"/>
      <c r="V21" s="646"/>
      <c r="W21" s="649"/>
      <c r="X21" s="289"/>
      <c r="Z21" s="296" t="s">
        <v>3186</v>
      </c>
      <c r="AA21" s="297">
        <v>397800</v>
      </c>
      <c r="AB21" s="298"/>
      <c r="AC21" s="339">
        <v>3970</v>
      </c>
      <c r="AD21" s="298" t="s">
        <v>3173</v>
      </c>
      <c r="AE21" s="298"/>
      <c r="AF21" s="289"/>
      <c r="AH21" s="296"/>
      <c r="AI21" s="298"/>
      <c r="AJ21" s="298"/>
      <c r="AK21" s="289"/>
      <c r="AM21" s="300"/>
      <c r="AN21" s="300"/>
      <c r="AP21" s="334" t="s">
        <v>3181</v>
      </c>
      <c r="AQ21" s="334">
        <v>4000</v>
      </c>
      <c r="AR21" s="334">
        <v>4500</v>
      </c>
      <c r="AT21" s="300"/>
      <c r="AV21" s="344"/>
      <c r="AX21" s="296"/>
      <c r="AY21" s="298"/>
      <c r="AZ21" s="298"/>
      <c r="BA21" s="289"/>
      <c r="BC21" s="345"/>
      <c r="BD21" s="346"/>
      <c r="BE21" s="346"/>
      <c r="BF21" s="347"/>
      <c r="BH21" s="290"/>
    </row>
    <row r="22" spans="1:60">
      <c r="A22" s="716"/>
      <c r="B22" s="716"/>
      <c r="C22" s="717"/>
      <c r="D22" s="717"/>
      <c r="F22" s="659"/>
      <c r="G22" s="666"/>
      <c r="H22" s="659"/>
      <c r="I22" s="666"/>
      <c r="K22" s="713"/>
      <c r="M22" s="655"/>
      <c r="N22" s="650"/>
      <c r="O22" s="644"/>
      <c r="P22" s="657"/>
      <c r="Q22" s="650"/>
      <c r="R22" s="644"/>
      <c r="T22" s="641"/>
      <c r="U22" s="644"/>
      <c r="V22" s="647"/>
      <c r="W22" s="650"/>
      <c r="X22" s="307"/>
      <c r="Z22" s="296"/>
      <c r="AA22" s="297"/>
      <c r="AB22" s="298"/>
      <c r="AC22" s="339"/>
      <c r="AD22" s="298"/>
      <c r="AE22" s="298"/>
      <c r="AF22" s="289"/>
      <c r="AH22" s="308"/>
      <c r="AI22" s="310"/>
      <c r="AJ22" s="310"/>
      <c r="AK22" s="307"/>
      <c r="AM22" s="300"/>
      <c r="AN22" s="300"/>
      <c r="AP22" s="334"/>
      <c r="AQ22" s="334"/>
      <c r="AR22" s="334"/>
      <c r="AT22" s="311"/>
      <c r="AV22" s="344"/>
      <c r="AX22" s="308"/>
      <c r="AY22" s="310"/>
      <c r="AZ22" s="310"/>
      <c r="BA22" s="307"/>
      <c r="BC22" s="349"/>
      <c r="BD22" s="350"/>
      <c r="BE22" s="350"/>
      <c r="BF22" s="351"/>
      <c r="BH22" s="316"/>
    </row>
    <row r="23" spans="1:60" ht="22.5">
      <c r="A23" s="716"/>
      <c r="B23" s="716" t="s">
        <v>3187</v>
      </c>
      <c r="C23" s="717" t="s">
        <v>3171</v>
      </c>
      <c r="D23" s="717" t="s">
        <v>3172</v>
      </c>
      <c r="F23" s="658">
        <v>138300</v>
      </c>
      <c r="G23" s="661">
        <v>215640</v>
      </c>
      <c r="H23" s="658">
        <v>127900</v>
      </c>
      <c r="I23" s="661">
        <v>205240</v>
      </c>
      <c r="K23" s="713"/>
      <c r="L23" s="286" t="s">
        <v>2966</v>
      </c>
      <c r="M23" s="651">
        <v>1260</v>
      </c>
      <c r="N23" s="636">
        <v>2040</v>
      </c>
      <c r="O23" s="630" t="s">
        <v>3219</v>
      </c>
      <c r="P23" s="652">
        <v>1150</v>
      </c>
      <c r="Q23" s="636">
        <v>1930</v>
      </c>
      <c r="R23" s="630" t="s">
        <v>3219</v>
      </c>
      <c r="S23" s="286" t="s">
        <v>2966</v>
      </c>
      <c r="T23" s="627">
        <v>155290</v>
      </c>
      <c r="U23" s="630">
        <v>77640</v>
      </c>
      <c r="V23" s="633">
        <v>1550</v>
      </c>
      <c r="W23" s="636">
        <v>770</v>
      </c>
      <c r="X23" s="289" t="s">
        <v>3219</v>
      </c>
      <c r="Z23" s="296" t="s">
        <v>3188</v>
      </c>
      <c r="AA23" s="297">
        <v>435700</v>
      </c>
      <c r="AB23" s="298"/>
      <c r="AC23" s="339">
        <v>4350</v>
      </c>
      <c r="AD23" s="298" t="s">
        <v>3173</v>
      </c>
      <c r="AE23" s="298"/>
      <c r="AF23" s="289"/>
      <c r="AG23" s="286" t="s">
        <v>2966</v>
      </c>
      <c r="AH23" s="332">
        <v>14660</v>
      </c>
      <c r="AI23" s="330" t="s">
        <v>2966</v>
      </c>
      <c r="AJ23" s="330">
        <v>90</v>
      </c>
      <c r="AK23" s="287" t="s">
        <v>3173</v>
      </c>
      <c r="AL23" s="286" t="s">
        <v>2966</v>
      </c>
      <c r="AM23" s="333">
        <v>4200</v>
      </c>
      <c r="AN23" s="333">
        <v>4600</v>
      </c>
      <c r="AO23" s="286" t="s">
        <v>2966</v>
      </c>
      <c r="AP23" s="334" t="s">
        <v>3175</v>
      </c>
      <c r="AQ23" s="334">
        <v>8400</v>
      </c>
      <c r="AR23" s="334">
        <v>9400</v>
      </c>
      <c r="AS23" s="286" t="s">
        <v>3176</v>
      </c>
      <c r="AT23" s="300">
        <v>490</v>
      </c>
      <c r="AU23" s="286" t="s">
        <v>3176</v>
      </c>
      <c r="AV23" s="352" t="s">
        <v>3055</v>
      </c>
      <c r="AW23" s="286" t="s">
        <v>3176</v>
      </c>
      <c r="AX23" s="296">
        <v>10780</v>
      </c>
      <c r="AY23" s="298" t="s">
        <v>2966</v>
      </c>
      <c r="AZ23" s="298">
        <v>100</v>
      </c>
      <c r="BA23" s="289" t="s">
        <v>3173</v>
      </c>
      <c r="BB23" s="286" t="s">
        <v>3176</v>
      </c>
      <c r="BC23" s="345" t="s">
        <v>3103</v>
      </c>
      <c r="BD23" s="346" t="s">
        <v>3103</v>
      </c>
      <c r="BE23" s="346" t="s">
        <v>3103</v>
      </c>
      <c r="BF23" s="347" t="s">
        <v>3103</v>
      </c>
      <c r="BH23" s="290" t="s">
        <v>2965</v>
      </c>
    </row>
    <row r="24" spans="1:60">
      <c r="A24" s="716"/>
      <c r="B24" s="716"/>
      <c r="C24" s="717"/>
      <c r="D24" s="717"/>
      <c r="F24" s="659"/>
      <c r="G24" s="662"/>
      <c r="H24" s="659"/>
      <c r="I24" s="662"/>
      <c r="K24" s="713"/>
      <c r="M24" s="652"/>
      <c r="N24" s="637"/>
      <c r="O24" s="631"/>
      <c r="P24" s="652"/>
      <c r="Q24" s="637"/>
      <c r="R24" s="631"/>
      <c r="T24" s="628"/>
      <c r="U24" s="631"/>
      <c r="V24" s="634"/>
      <c r="W24" s="637"/>
      <c r="X24" s="289"/>
      <c r="Z24" s="296"/>
      <c r="AA24" s="297"/>
      <c r="AB24" s="298"/>
      <c r="AC24" s="339"/>
      <c r="AD24" s="298"/>
      <c r="AE24" s="298"/>
      <c r="AF24" s="289"/>
      <c r="AH24" s="296"/>
      <c r="AI24" s="298"/>
      <c r="AJ24" s="298"/>
      <c r="AK24" s="289"/>
      <c r="AM24" s="300"/>
      <c r="AN24" s="300"/>
      <c r="AP24" s="334"/>
      <c r="AQ24" s="334"/>
      <c r="AR24" s="334"/>
      <c r="AT24" s="300"/>
      <c r="AV24" s="344"/>
      <c r="AX24" s="296"/>
      <c r="AY24" s="298"/>
      <c r="AZ24" s="298"/>
      <c r="BA24" s="289"/>
      <c r="BC24" s="345"/>
      <c r="BD24" s="346"/>
      <c r="BE24" s="346"/>
      <c r="BF24" s="347"/>
      <c r="BH24" s="290"/>
    </row>
    <row r="25" spans="1:60">
      <c r="A25" s="716"/>
      <c r="B25" s="716"/>
      <c r="C25" s="717"/>
      <c r="D25" s="717"/>
      <c r="F25" s="659"/>
      <c r="G25" s="662"/>
      <c r="H25" s="659"/>
      <c r="I25" s="662"/>
      <c r="K25" s="713"/>
      <c r="M25" s="652"/>
      <c r="N25" s="637"/>
      <c r="O25" s="631"/>
      <c r="P25" s="652"/>
      <c r="Q25" s="637"/>
      <c r="R25" s="631"/>
      <c r="T25" s="628"/>
      <c r="U25" s="631"/>
      <c r="V25" s="634"/>
      <c r="W25" s="637"/>
      <c r="X25" s="289"/>
      <c r="Z25" s="296" t="s">
        <v>3189</v>
      </c>
      <c r="AA25" s="297">
        <v>473600</v>
      </c>
      <c r="AB25" s="298"/>
      <c r="AC25" s="339">
        <v>4730</v>
      </c>
      <c r="AD25" s="298" t="s">
        <v>3173</v>
      </c>
      <c r="AE25" s="298"/>
      <c r="AF25" s="289" t="s">
        <v>3190</v>
      </c>
      <c r="AH25" s="296"/>
      <c r="AI25" s="298"/>
      <c r="AJ25" s="298"/>
      <c r="AK25" s="289"/>
      <c r="AM25" s="300"/>
      <c r="AN25" s="300"/>
      <c r="AP25" s="334" t="s">
        <v>3177</v>
      </c>
      <c r="AQ25" s="334">
        <v>4600</v>
      </c>
      <c r="AR25" s="334">
        <v>5100</v>
      </c>
      <c r="AT25" s="300"/>
      <c r="AV25" s="299"/>
      <c r="AX25" s="296"/>
      <c r="AY25" s="298"/>
      <c r="AZ25" s="298"/>
      <c r="BA25" s="289"/>
      <c r="BC25" s="340"/>
      <c r="BD25" s="341"/>
      <c r="BE25" s="341"/>
      <c r="BF25" s="342"/>
      <c r="BH25" s="290"/>
    </row>
    <row r="26" spans="1:60">
      <c r="A26" s="716"/>
      <c r="B26" s="716"/>
      <c r="C26" s="717"/>
      <c r="D26" s="717"/>
      <c r="F26" s="660"/>
      <c r="G26" s="670"/>
      <c r="H26" s="660"/>
      <c r="I26" s="662"/>
      <c r="K26" s="713"/>
      <c r="M26" s="653"/>
      <c r="N26" s="638"/>
      <c r="O26" s="632"/>
      <c r="P26" s="653"/>
      <c r="Q26" s="638"/>
      <c r="R26" s="632"/>
      <c r="T26" s="629"/>
      <c r="U26" s="632"/>
      <c r="V26" s="635"/>
      <c r="W26" s="638"/>
      <c r="X26" s="289"/>
      <c r="Z26" s="296"/>
      <c r="AA26" s="297"/>
      <c r="AB26" s="298"/>
      <c r="AC26" s="339"/>
      <c r="AD26" s="298"/>
      <c r="AE26" s="298" t="s">
        <v>3174</v>
      </c>
      <c r="AF26" s="289"/>
      <c r="AH26" s="296"/>
      <c r="AI26" s="298"/>
      <c r="AJ26" s="298"/>
      <c r="AK26" s="289"/>
      <c r="AM26" s="300"/>
      <c r="AN26" s="300"/>
      <c r="AP26" s="334"/>
      <c r="AQ26" s="334"/>
      <c r="AR26" s="334"/>
      <c r="AT26" s="300"/>
      <c r="AV26" s="344"/>
      <c r="AX26" s="296"/>
      <c r="AY26" s="298"/>
      <c r="AZ26" s="298"/>
      <c r="BA26" s="289"/>
      <c r="BC26" s="345"/>
      <c r="BD26" s="346"/>
      <c r="BE26" s="346"/>
      <c r="BF26" s="347"/>
      <c r="BH26" s="290"/>
    </row>
    <row r="27" spans="1:60">
      <c r="A27" s="716"/>
      <c r="B27" s="716"/>
      <c r="C27" s="717"/>
      <c r="D27" s="717" t="s">
        <v>87</v>
      </c>
      <c r="F27" s="659">
        <v>215640</v>
      </c>
      <c r="G27" s="666"/>
      <c r="H27" s="659">
        <v>205240</v>
      </c>
      <c r="I27" s="665"/>
      <c r="K27" s="713"/>
      <c r="L27" s="286" t="s">
        <v>2966</v>
      </c>
      <c r="M27" s="654">
        <v>2040</v>
      </c>
      <c r="N27" s="648"/>
      <c r="O27" s="642" t="s">
        <v>3219</v>
      </c>
      <c r="P27" s="656">
        <v>1930</v>
      </c>
      <c r="Q27" s="648"/>
      <c r="R27" s="642" t="s">
        <v>3219</v>
      </c>
      <c r="S27" s="286" t="s">
        <v>2966</v>
      </c>
      <c r="T27" s="639">
        <v>77640</v>
      </c>
      <c r="U27" s="642"/>
      <c r="V27" s="645">
        <v>770</v>
      </c>
      <c r="W27" s="648"/>
      <c r="X27" s="287" t="s">
        <v>3219</v>
      </c>
      <c r="Z27" s="296" t="s">
        <v>3191</v>
      </c>
      <c r="AA27" s="297">
        <v>511500</v>
      </c>
      <c r="AB27" s="298"/>
      <c r="AC27" s="339">
        <v>5110</v>
      </c>
      <c r="AD27" s="298" t="s">
        <v>3173</v>
      </c>
      <c r="AE27" s="298"/>
      <c r="AF27" s="289" t="s">
        <v>3192</v>
      </c>
      <c r="AH27" s="296"/>
      <c r="AI27" s="298"/>
      <c r="AJ27" s="298"/>
      <c r="AK27" s="289"/>
      <c r="AM27" s="300"/>
      <c r="AN27" s="300"/>
      <c r="AP27" s="334" t="s">
        <v>3179</v>
      </c>
      <c r="AQ27" s="334">
        <v>4000</v>
      </c>
      <c r="AR27" s="334">
        <v>4500</v>
      </c>
      <c r="AT27" s="300"/>
      <c r="AV27" s="344">
        <v>0.14000000000000001</v>
      </c>
      <c r="AX27" s="296"/>
      <c r="AY27" s="298"/>
      <c r="AZ27" s="298"/>
      <c r="BA27" s="289"/>
      <c r="BC27" s="345">
        <v>0.01</v>
      </c>
      <c r="BD27" s="346">
        <v>0.03</v>
      </c>
      <c r="BE27" s="346">
        <v>0.04</v>
      </c>
      <c r="BF27" s="347">
        <v>0.06</v>
      </c>
      <c r="BH27" s="290">
        <v>0.95</v>
      </c>
    </row>
    <row r="28" spans="1:60">
      <c r="A28" s="716"/>
      <c r="B28" s="716"/>
      <c r="C28" s="717"/>
      <c r="D28" s="717"/>
      <c r="F28" s="659"/>
      <c r="G28" s="666"/>
      <c r="H28" s="659"/>
      <c r="I28" s="666"/>
      <c r="K28" s="713"/>
      <c r="M28" s="654"/>
      <c r="N28" s="649"/>
      <c r="O28" s="643"/>
      <c r="P28" s="652"/>
      <c r="Q28" s="649"/>
      <c r="R28" s="643"/>
      <c r="T28" s="640"/>
      <c r="U28" s="643"/>
      <c r="V28" s="646"/>
      <c r="W28" s="649"/>
      <c r="X28" s="289"/>
      <c r="Z28" s="296"/>
      <c r="AA28" s="297"/>
      <c r="AB28" s="298"/>
      <c r="AC28" s="339"/>
      <c r="AD28" s="298"/>
      <c r="AE28" s="298"/>
      <c r="AF28" s="289"/>
      <c r="AH28" s="296"/>
      <c r="AI28" s="298"/>
      <c r="AJ28" s="298"/>
      <c r="AK28" s="289"/>
      <c r="AM28" s="300"/>
      <c r="AN28" s="300"/>
      <c r="AP28" s="334"/>
      <c r="AQ28" s="334"/>
      <c r="AR28" s="334"/>
      <c r="AT28" s="300"/>
      <c r="AV28" s="344"/>
      <c r="AX28" s="296"/>
      <c r="AY28" s="298"/>
      <c r="AZ28" s="298"/>
      <c r="BA28" s="289"/>
      <c r="BC28" s="345"/>
      <c r="BD28" s="346"/>
      <c r="BE28" s="346"/>
      <c r="BF28" s="347"/>
      <c r="BH28" s="290"/>
    </row>
    <row r="29" spans="1:60">
      <c r="A29" s="716"/>
      <c r="B29" s="716"/>
      <c r="C29" s="717"/>
      <c r="D29" s="717"/>
      <c r="F29" s="659"/>
      <c r="G29" s="666"/>
      <c r="H29" s="659"/>
      <c r="I29" s="666"/>
      <c r="K29" s="713"/>
      <c r="M29" s="654"/>
      <c r="N29" s="649"/>
      <c r="O29" s="643"/>
      <c r="P29" s="652"/>
      <c r="Q29" s="649"/>
      <c r="R29" s="643"/>
      <c r="T29" s="640"/>
      <c r="U29" s="643"/>
      <c r="V29" s="646"/>
      <c r="W29" s="649"/>
      <c r="X29" s="289"/>
      <c r="Z29" s="296" t="s">
        <v>3193</v>
      </c>
      <c r="AA29" s="297">
        <v>549400</v>
      </c>
      <c r="AB29" s="298"/>
      <c r="AC29" s="339">
        <v>5490</v>
      </c>
      <c r="AD29" s="298" t="s">
        <v>3173</v>
      </c>
      <c r="AE29" s="298"/>
      <c r="AF29" s="289"/>
      <c r="AH29" s="296"/>
      <c r="AI29" s="298"/>
      <c r="AJ29" s="298"/>
      <c r="AK29" s="289"/>
      <c r="AM29" s="300"/>
      <c r="AN29" s="300"/>
      <c r="AP29" s="334" t="s">
        <v>3181</v>
      </c>
      <c r="AQ29" s="334">
        <v>3600</v>
      </c>
      <c r="AR29" s="334">
        <v>4000</v>
      </c>
      <c r="AT29" s="300"/>
      <c r="AV29" s="344"/>
      <c r="AX29" s="296"/>
      <c r="AY29" s="298"/>
      <c r="AZ29" s="298"/>
      <c r="BA29" s="289"/>
      <c r="BC29" s="345"/>
      <c r="BD29" s="346"/>
      <c r="BE29" s="346"/>
      <c r="BF29" s="347"/>
      <c r="BH29" s="290"/>
    </row>
    <row r="30" spans="1:60">
      <c r="A30" s="716"/>
      <c r="B30" s="716"/>
      <c r="C30" s="717"/>
      <c r="D30" s="717"/>
      <c r="F30" s="659"/>
      <c r="G30" s="666"/>
      <c r="H30" s="659"/>
      <c r="I30" s="666"/>
      <c r="K30" s="713"/>
      <c r="M30" s="655"/>
      <c r="N30" s="650"/>
      <c r="O30" s="644"/>
      <c r="P30" s="657"/>
      <c r="Q30" s="650"/>
      <c r="R30" s="644"/>
      <c r="T30" s="641"/>
      <c r="U30" s="644"/>
      <c r="V30" s="647"/>
      <c r="W30" s="650"/>
      <c r="X30" s="307"/>
      <c r="Z30" s="296"/>
      <c r="AA30" s="297"/>
      <c r="AB30" s="298"/>
      <c r="AC30" s="339"/>
      <c r="AD30" s="298"/>
      <c r="AE30" s="298"/>
      <c r="AF30" s="289"/>
      <c r="AH30" s="308"/>
      <c r="AI30" s="310"/>
      <c r="AJ30" s="310"/>
      <c r="AK30" s="307"/>
      <c r="AM30" s="311"/>
      <c r="AN30" s="311"/>
      <c r="AP30" s="334"/>
      <c r="AQ30" s="334"/>
      <c r="AR30" s="334"/>
      <c r="AT30" s="300"/>
      <c r="AV30" s="348"/>
      <c r="AX30" s="296"/>
      <c r="AY30" s="298"/>
      <c r="AZ30" s="298"/>
      <c r="BA30" s="289"/>
      <c r="BC30" s="345"/>
      <c r="BD30" s="346"/>
      <c r="BE30" s="346"/>
      <c r="BF30" s="347"/>
      <c r="BH30" s="290"/>
    </row>
    <row r="31" spans="1:60" ht="22.5">
      <c r="A31" s="716"/>
      <c r="B31" s="716" t="s">
        <v>3194</v>
      </c>
      <c r="C31" s="717" t="s">
        <v>3171</v>
      </c>
      <c r="D31" s="717" t="s">
        <v>3172</v>
      </c>
      <c r="F31" s="658">
        <v>129810</v>
      </c>
      <c r="G31" s="661">
        <v>207150</v>
      </c>
      <c r="H31" s="658">
        <v>121150</v>
      </c>
      <c r="I31" s="661">
        <v>198490</v>
      </c>
      <c r="K31" s="713"/>
      <c r="L31" s="286" t="s">
        <v>2966</v>
      </c>
      <c r="M31" s="651">
        <v>1170</v>
      </c>
      <c r="N31" s="636">
        <v>1950</v>
      </c>
      <c r="O31" s="630" t="s">
        <v>3219</v>
      </c>
      <c r="P31" s="652">
        <v>1090</v>
      </c>
      <c r="Q31" s="636">
        <v>1870</v>
      </c>
      <c r="R31" s="630" t="s">
        <v>3219</v>
      </c>
      <c r="S31" s="286" t="s">
        <v>2966</v>
      </c>
      <c r="T31" s="627">
        <v>155290</v>
      </c>
      <c r="U31" s="630">
        <v>77640</v>
      </c>
      <c r="V31" s="633">
        <v>1550</v>
      </c>
      <c r="W31" s="636">
        <v>770</v>
      </c>
      <c r="X31" s="289" t="s">
        <v>3219</v>
      </c>
      <c r="Z31" s="296" t="s">
        <v>3195</v>
      </c>
      <c r="AA31" s="297">
        <v>587300</v>
      </c>
      <c r="AB31" s="298"/>
      <c r="AC31" s="339">
        <v>5870</v>
      </c>
      <c r="AD31" s="298" t="s">
        <v>3173</v>
      </c>
      <c r="AE31" s="298"/>
      <c r="AF31" s="289"/>
      <c r="AG31" s="286" t="s">
        <v>2966</v>
      </c>
      <c r="AH31" s="332">
        <v>13080</v>
      </c>
      <c r="AI31" s="330" t="s">
        <v>2966</v>
      </c>
      <c r="AJ31" s="330">
        <v>70</v>
      </c>
      <c r="AK31" s="287" t="s">
        <v>3173</v>
      </c>
      <c r="AL31" s="286" t="s">
        <v>2966</v>
      </c>
      <c r="AM31" s="300">
        <v>3500</v>
      </c>
      <c r="AN31" s="300">
        <v>3800</v>
      </c>
      <c r="AO31" s="286" t="s">
        <v>2966</v>
      </c>
      <c r="AP31" s="334" t="s">
        <v>3175</v>
      </c>
      <c r="AQ31" s="334">
        <v>7100</v>
      </c>
      <c r="AR31" s="334">
        <v>7900</v>
      </c>
      <c r="AS31" s="286" t="s">
        <v>3176</v>
      </c>
      <c r="AT31" s="333">
        <v>410</v>
      </c>
      <c r="AU31" s="286" t="s">
        <v>3176</v>
      </c>
      <c r="AV31" s="344" t="s">
        <v>3055</v>
      </c>
      <c r="AW31" s="286" t="s">
        <v>3176</v>
      </c>
      <c r="AX31" s="332">
        <v>8980</v>
      </c>
      <c r="AY31" s="330" t="s">
        <v>2966</v>
      </c>
      <c r="AZ31" s="330">
        <v>80</v>
      </c>
      <c r="BA31" s="287" t="s">
        <v>3173</v>
      </c>
      <c r="BB31" s="286" t="s">
        <v>3176</v>
      </c>
      <c r="BC31" s="353" t="s">
        <v>3103</v>
      </c>
      <c r="BD31" s="354" t="s">
        <v>3103</v>
      </c>
      <c r="BE31" s="354" t="s">
        <v>3103</v>
      </c>
      <c r="BF31" s="355" t="s">
        <v>3103</v>
      </c>
      <c r="BH31" s="288" t="s">
        <v>2965</v>
      </c>
    </row>
    <row r="32" spans="1:60">
      <c r="A32" s="716"/>
      <c r="B32" s="716"/>
      <c r="C32" s="717"/>
      <c r="D32" s="717"/>
      <c r="F32" s="659"/>
      <c r="G32" s="662"/>
      <c r="H32" s="659"/>
      <c r="I32" s="662"/>
      <c r="K32" s="713"/>
      <c r="M32" s="652"/>
      <c r="N32" s="637"/>
      <c r="O32" s="631"/>
      <c r="P32" s="652"/>
      <c r="Q32" s="637"/>
      <c r="R32" s="631"/>
      <c r="T32" s="628"/>
      <c r="U32" s="631"/>
      <c r="V32" s="634"/>
      <c r="W32" s="637"/>
      <c r="X32" s="289"/>
      <c r="Z32" s="296"/>
      <c r="AA32" s="297"/>
      <c r="AB32" s="298"/>
      <c r="AC32" s="339"/>
      <c r="AD32" s="298"/>
      <c r="AE32" s="298"/>
      <c r="AF32" s="289"/>
      <c r="AH32" s="296"/>
      <c r="AI32" s="298"/>
      <c r="AJ32" s="298"/>
      <c r="AK32" s="289"/>
      <c r="AM32" s="300"/>
      <c r="AN32" s="300"/>
      <c r="AP32" s="334"/>
      <c r="AQ32" s="334"/>
      <c r="AR32" s="334"/>
      <c r="AT32" s="300"/>
      <c r="AV32" s="344"/>
      <c r="AX32" s="296"/>
      <c r="AY32" s="298"/>
      <c r="AZ32" s="298"/>
      <c r="BA32" s="289"/>
      <c r="BC32" s="340"/>
      <c r="BD32" s="341"/>
      <c r="BE32" s="341"/>
      <c r="BF32" s="342"/>
      <c r="BH32" s="290"/>
    </row>
    <row r="33" spans="1:60">
      <c r="A33" s="716"/>
      <c r="B33" s="716"/>
      <c r="C33" s="717"/>
      <c r="D33" s="717"/>
      <c r="F33" s="659"/>
      <c r="G33" s="662"/>
      <c r="H33" s="659"/>
      <c r="I33" s="662"/>
      <c r="K33" s="713"/>
      <c r="M33" s="652"/>
      <c r="N33" s="637"/>
      <c r="O33" s="631"/>
      <c r="P33" s="652"/>
      <c r="Q33" s="637"/>
      <c r="R33" s="631"/>
      <c r="T33" s="628"/>
      <c r="U33" s="631"/>
      <c r="V33" s="634"/>
      <c r="W33" s="637"/>
      <c r="X33" s="289"/>
      <c r="Z33" s="296" t="s">
        <v>3196</v>
      </c>
      <c r="AA33" s="297">
        <v>625300</v>
      </c>
      <c r="AB33" s="298"/>
      <c r="AC33" s="339">
        <v>6250</v>
      </c>
      <c r="AD33" s="298" t="s">
        <v>3173</v>
      </c>
      <c r="AE33" s="298"/>
      <c r="AF33" s="289"/>
      <c r="AH33" s="296"/>
      <c r="AI33" s="298"/>
      <c r="AJ33" s="298"/>
      <c r="AK33" s="289"/>
      <c r="AM33" s="300"/>
      <c r="AN33" s="300"/>
      <c r="AP33" s="334" t="s">
        <v>3177</v>
      </c>
      <c r="AQ33" s="334">
        <v>3900</v>
      </c>
      <c r="AR33" s="334">
        <v>4300</v>
      </c>
      <c r="AT33" s="300"/>
      <c r="AV33" s="299"/>
      <c r="AX33" s="296"/>
      <c r="AY33" s="298"/>
      <c r="AZ33" s="298"/>
      <c r="BA33" s="289"/>
      <c r="BC33" s="340"/>
      <c r="BD33" s="341"/>
      <c r="BE33" s="341"/>
      <c r="BF33" s="342"/>
      <c r="BH33" s="290"/>
    </row>
    <row r="34" spans="1:60">
      <c r="A34" s="716"/>
      <c r="B34" s="716"/>
      <c r="C34" s="717"/>
      <c r="D34" s="717"/>
      <c r="F34" s="660"/>
      <c r="G34" s="662"/>
      <c r="H34" s="660"/>
      <c r="I34" s="662"/>
      <c r="K34" s="713"/>
      <c r="M34" s="653"/>
      <c r="N34" s="638"/>
      <c r="O34" s="632"/>
      <c r="P34" s="653"/>
      <c r="Q34" s="638"/>
      <c r="R34" s="632"/>
      <c r="T34" s="629"/>
      <c r="U34" s="632"/>
      <c r="V34" s="635"/>
      <c r="W34" s="638"/>
      <c r="X34" s="289"/>
      <c r="Z34" s="296"/>
      <c r="AA34" s="297"/>
      <c r="AB34" s="298"/>
      <c r="AC34" s="339"/>
      <c r="AD34" s="298"/>
      <c r="AE34" s="298"/>
      <c r="AF34" s="289"/>
      <c r="AH34" s="296"/>
      <c r="AI34" s="298"/>
      <c r="AJ34" s="298"/>
      <c r="AK34" s="289"/>
      <c r="AM34" s="300"/>
      <c r="AN34" s="300"/>
      <c r="AP34" s="334"/>
      <c r="AQ34" s="334"/>
      <c r="AR34" s="334"/>
      <c r="AT34" s="300"/>
      <c r="AV34" s="344"/>
      <c r="AX34" s="296"/>
      <c r="AY34" s="298"/>
      <c r="AZ34" s="298"/>
      <c r="BA34" s="289"/>
      <c r="BC34" s="340"/>
      <c r="BD34" s="341"/>
      <c r="BE34" s="341"/>
      <c r="BF34" s="342"/>
      <c r="BH34" s="290"/>
    </row>
    <row r="35" spans="1:60">
      <c r="A35" s="716"/>
      <c r="B35" s="716"/>
      <c r="C35" s="717"/>
      <c r="D35" s="717" t="s">
        <v>87</v>
      </c>
      <c r="F35" s="659">
        <v>207150</v>
      </c>
      <c r="G35" s="665"/>
      <c r="H35" s="659">
        <v>198490</v>
      </c>
      <c r="I35" s="665"/>
      <c r="K35" s="713"/>
      <c r="L35" s="286" t="s">
        <v>2966</v>
      </c>
      <c r="M35" s="654">
        <v>1950</v>
      </c>
      <c r="N35" s="648"/>
      <c r="O35" s="642" t="s">
        <v>3219</v>
      </c>
      <c r="P35" s="656">
        <v>1870</v>
      </c>
      <c r="Q35" s="648"/>
      <c r="R35" s="642" t="s">
        <v>3219</v>
      </c>
      <c r="S35" s="286" t="s">
        <v>2966</v>
      </c>
      <c r="T35" s="639">
        <v>77640</v>
      </c>
      <c r="U35" s="642"/>
      <c r="V35" s="645">
        <v>770</v>
      </c>
      <c r="W35" s="648"/>
      <c r="X35" s="287" t="s">
        <v>3219</v>
      </c>
      <c r="Z35" s="296" t="s">
        <v>3197</v>
      </c>
      <c r="AA35" s="297">
        <v>663200</v>
      </c>
      <c r="AB35" s="298"/>
      <c r="AC35" s="339">
        <v>6630</v>
      </c>
      <c r="AD35" s="298" t="s">
        <v>3173</v>
      </c>
      <c r="AE35" s="298"/>
      <c r="AF35" s="289"/>
      <c r="AH35" s="296"/>
      <c r="AI35" s="298"/>
      <c r="AJ35" s="298"/>
      <c r="AK35" s="289"/>
      <c r="AM35" s="300"/>
      <c r="AN35" s="300"/>
      <c r="AP35" s="334" t="s">
        <v>3179</v>
      </c>
      <c r="AQ35" s="334">
        <v>3400</v>
      </c>
      <c r="AR35" s="334">
        <v>3800</v>
      </c>
      <c r="AT35" s="300"/>
      <c r="AV35" s="344">
        <v>0.14000000000000001</v>
      </c>
      <c r="AX35" s="296"/>
      <c r="AY35" s="298"/>
      <c r="AZ35" s="298"/>
      <c r="BA35" s="289"/>
      <c r="BC35" s="345">
        <v>0.01</v>
      </c>
      <c r="BD35" s="346">
        <v>0.03</v>
      </c>
      <c r="BE35" s="346">
        <v>0.04</v>
      </c>
      <c r="BF35" s="347">
        <v>0.06</v>
      </c>
      <c r="BH35" s="290">
        <v>0.96</v>
      </c>
    </row>
    <row r="36" spans="1:60">
      <c r="A36" s="716"/>
      <c r="B36" s="716"/>
      <c r="C36" s="717"/>
      <c r="D36" s="717"/>
      <c r="F36" s="659"/>
      <c r="G36" s="666"/>
      <c r="H36" s="659"/>
      <c r="I36" s="666"/>
      <c r="K36" s="713"/>
      <c r="M36" s="654"/>
      <c r="N36" s="649"/>
      <c r="O36" s="643"/>
      <c r="P36" s="652"/>
      <c r="Q36" s="649"/>
      <c r="R36" s="643"/>
      <c r="T36" s="640"/>
      <c r="U36" s="643"/>
      <c r="V36" s="646"/>
      <c r="W36" s="649"/>
      <c r="X36" s="289"/>
      <c r="Z36" s="296"/>
      <c r="AA36" s="297"/>
      <c r="AB36" s="298"/>
      <c r="AC36" s="339"/>
      <c r="AD36" s="298"/>
      <c r="AE36" s="298"/>
      <c r="AF36" s="289"/>
      <c r="AH36" s="296"/>
      <c r="AI36" s="298"/>
      <c r="AJ36" s="298"/>
      <c r="AK36" s="289"/>
      <c r="AM36" s="300"/>
      <c r="AN36" s="300"/>
      <c r="AP36" s="334"/>
      <c r="AQ36" s="334"/>
      <c r="AR36" s="334"/>
      <c r="AT36" s="300"/>
      <c r="AV36" s="344"/>
      <c r="AX36" s="296"/>
      <c r="AY36" s="298"/>
      <c r="AZ36" s="298"/>
      <c r="BA36" s="289"/>
      <c r="BC36" s="345"/>
      <c r="BD36" s="346"/>
      <c r="BE36" s="346"/>
      <c r="BF36" s="347"/>
      <c r="BH36" s="290"/>
    </row>
    <row r="37" spans="1:60">
      <c r="A37" s="716"/>
      <c r="B37" s="716"/>
      <c r="C37" s="717"/>
      <c r="D37" s="717"/>
      <c r="F37" s="659"/>
      <c r="G37" s="666"/>
      <c r="H37" s="659"/>
      <c r="I37" s="666"/>
      <c r="K37" s="713"/>
      <c r="M37" s="654"/>
      <c r="N37" s="649"/>
      <c r="O37" s="643"/>
      <c r="P37" s="652"/>
      <c r="Q37" s="649"/>
      <c r="R37" s="643"/>
      <c r="T37" s="640"/>
      <c r="U37" s="643"/>
      <c r="V37" s="646"/>
      <c r="W37" s="649"/>
      <c r="X37" s="289"/>
      <c r="Z37" s="296" t="s">
        <v>3198</v>
      </c>
      <c r="AA37" s="297">
        <v>701100</v>
      </c>
      <c r="AB37" s="298"/>
      <c r="AC37" s="339">
        <v>7010</v>
      </c>
      <c r="AD37" s="298" t="s">
        <v>3173</v>
      </c>
      <c r="AE37" s="298"/>
      <c r="AF37" s="289"/>
      <c r="AH37" s="296"/>
      <c r="AI37" s="298"/>
      <c r="AJ37" s="298"/>
      <c r="AK37" s="289"/>
      <c r="AM37" s="300"/>
      <c r="AN37" s="300"/>
      <c r="AP37" s="334" t="s">
        <v>3181</v>
      </c>
      <c r="AQ37" s="334">
        <v>3000</v>
      </c>
      <c r="AR37" s="334">
        <v>3400</v>
      </c>
      <c r="AT37" s="300"/>
      <c r="AV37" s="344"/>
      <c r="AX37" s="296"/>
      <c r="AY37" s="298"/>
      <c r="AZ37" s="298"/>
      <c r="BA37" s="289"/>
      <c r="BC37" s="345"/>
      <c r="BD37" s="346"/>
      <c r="BE37" s="346"/>
      <c r="BF37" s="347"/>
      <c r="BH37" s="290"/>
    </row>
    <row r="38" spans="1:60">
      <c r="A38" s="716"/>
      <c r="B38" s="716"/>
      <c r="C38" s="717"/>
      <c r="D38" s="717"/>
      <c r="F38" s="659"/>
      <c r="G38" s="666"/>
      <c r="H38" s="659"/>
      <c r="I38" s="666"/>
      <c r="K38" s="713"/>
      <c r="M38" s="655"/>
      <c r="N38" s="650"/>
      <c r="O38" s="644"/>
      <c r="P38" s="657"/>
      <c r="Q38" s="650"/>
      <c r="R38" s="644"/>
      <c r="T38" s="641"/>
      <c r="U38" s="644"/>
      <c r="V38" s="647"/>
      <c r="W38" s="650"/>
      <c r="X38" s="289"/>
      <c r="Z38" s="296"/>
      <c r="AA38" s="297"/>
      <c r="AB38" s="298"/>
      <c r="AC38" s="339"/>
      <c r="AD38" s="298"/>
      <c r="AE38" s="298"/>
      <c r="AF38" s="289"/>
      <c r="AH38" s="308"/>
      <c r="AI38" s="310"/>
      <c r="AJ38" s="310"/>
      <c r="AK38" s="307"/>
      <c r="AM38" s="300"/>
      <c r="AN38" s="300"/>
      <c r="AP38" s="334"/>
      <c r="AQ38" s="334"/>
      <c r="AR38" s="334"/>
      <c r="AT38" s="311"/>
      <c r="AV38" s="344"/>
      <c r="AX38" s="308"/>
      <c r="AY38" s="310"/>
      <c r="AZ38" s="310"/>
      <c r="BA38" s="307"/>
      <c r="BC38" s="349"/>
      <c r="BD38" s="350"/>
      <c r="BE38" s="350"/>
      <c r="BF38" s="351"/>
      <c r="BH38" s="316"/>
    </row>
    <row r="39" spans="1:60" ht="22.5">
      <c r="A39" s="716"/>
      <c r="B39" s="716" t="s">
        <v>3199</v>
      </c>
      <c r="C39" s="717" t="s">
        <v>3171</v>
      </c>
      <c r="D39" s="717" t="s">
        <v>3172</v>
      </c>
      <c r="F39" s="658">
        <v>123830</v>
      </c>
      <c r="G39" s="661">
        <v>201170</v>
      </c>
      <c r="H39" s="658">
        <v>116410</v>
      </c>
      <c r="I39" s="661">
        <v>193750</v>
      </c>
      <c r="K39" s="713"/>
      <c r="L39" s="286" t="s">
        <v>2966</v>
      </c>
      <c r="M39" s="651">
        <v>1120</v>
      </c>
      <c r="N39" s="636">
        <v>1900</v>
      </c>
      <c r="O39" s="630" t="s">
        <v>3219</v>
      </c>
      <c r="P39" s="652">
        <v>1040</v>
      </c>
      <c r="Q39" s="636">
        <v>1820</v>
      </c>
      <c r="R39" s="630" t="s">
        <v>3219</v>
      </c>
      <c r="S39" s="286" t="s">
        <v>2966</v>
      </c>
      <c r="T39" s="627">
        <v>155290</v>
      </c>
      <c r="U39" s="630">
        <v>77640</v>
      </c>
      <c r="V39" s="633">
        <v>1550</v>
      </c>
      <c r="W39" s="636">
        <v>770</v>
      </c>
      <c r="X39" s="287" t="s">
        <v>3219</v>
      </c>
      <c r="Z39" s="296" t="s">
        <v>3200</v>
      </c>
      <c r="AA39" s="297">
        <v>739000</v>
      </c>
      <c r="AB39" s="298"/>
      <c r="AC39" s="339">
        <v>7390</v>
      </c>
      <c r="AD39" s="298" t="s">
        <v>3173</v>
      </c>
      <c r="AE39" s="298"/>
      <c r="AF39" s="289"/>
      <c r="AG39" s="286" t="s">
        <v>2966</v>
      </c>
      <c r="AH39" s="332">
        <v>11950</v>
      </c>
      <c r="AI39" s="330" t="s">
        <v>2966</v>
      </c>
      <c r="AJ39" s="330">
        <v>60</v>
      </c>
      <c r="AK39" s="287" t="s">
        <v>3173</v>
      </c>
      <c r="AL39" s="286" t="s">
        <v>2966</v>
      </c>
      <c r="AM39" s="333">
        <v>3000</v>
      </c>
      <c r="AN39" s="333">
        <v>3300</v>
      </c>
      <c r="AO39" s="286" t="s">
        <v>2966</v>
      </c>
      <c r="AP39" s="334" t="s">
        <v>3175</v>
      </c>
      <c r="AQ39" s="334">
        <v>6100</v>
      </c>
      <c r="AR39" s="334">
        <v>6800</v>
      </c>
      <c r="AS39" s="286" t="s">
        <v>3176</v>
      </c>
      <c r="AT39" s="300">
        <v>350</v>
      </c>
      <c r="AU39" s="286" t="s">
        <v>3176</v>
      </c>
      <c r="AV39" s="352" t="s">
        <v>3055</v>
      </c>
      <c r="AW39" s="286" t="s">
        <v>3176</v>
      </c>
      <c r="AX39" s="296">
        <v>7700</v>
      </c>
      <c r="AY39" s="298" t="s">
        <v>2966</v>
      </c>
      <c r="AZ39" s="298">
        <v>70</v>
      </c>
      <c r="BA39" s="289" t="s">
        <v>3173</v>
      </c>
      <c r="BB39" s="286" t="s">
        <v>3176</v>
      </c>
      <c r="BC39" s="345" t="s">
        <v>3103</v>
      </c>
      <c r="BD39" s="346" t="s">
        <v>3103</v>
      </c>
      <c r="BE39" s="346" t="s">
        <v>3103</v>
      </c>
      <c r="BF39" s="347" t="s">
        <v>3103</v>
      </c>
      <c r="BH39" s="290" t="s">
        <v>2965</v>
      </c>
    </row>
    <row r="40" spans="1:60">
      <c r="A40" s="716"/>
      <c r="B40" s="716"/>
      <c r="C40" s="717"/>
      <c r="D40" s="717"/>
      <c r="F40" s="659"/>
      <c r="G40" s="662"/>
      <c r="H40" s="659"/>
      <c r="I40" s="662"/>
      <c r="K40" s="713"/>
      <c r="M40" s="652"/>
      <c r="N40" s="637"/>
      <c r="O40" s="631"/>
      <c r="P40" s="652"/>
      <c r="Q40" s="637"/>
      <c r="R40" s="631"/>
      <c r="T40" s="628"/>
      <c r="U40" s="631"/>
      <c r="V40" s="634"/>
      <c r="W40" s="637"/>
      <c r="X40" s="289"/>
      <c r="Z40" s="296"/>
      <c r="AA40" s="297"/>
      <c r="AB40" s="298"/>
      <c r="AC40" s="339"/>
      <c r="AD40" s="298"/>
      <c r="AE40" s="298"/>
      <c r="AF40" s="289"/>
      <c r="AH40" s="296"/>
      <c r="AI40" s="298"/>
      <c r="AJ40" s="298"/>
      <c r="AK40" s="289"/>
      <c r="AM40" s="300"/>
      <c r="AN40" s="300"/>
      <c r="AP40" s="334"/>
      <c r="AQ40" s="334"/>
      <c r="AR40" s="334"/>
      <c r="AT40" s="300"/>
      <c r="AV40" s="344"/>
      <c r="AX40" s="296"/>
      <c r="AY40" s="298"/>
      <c r="AZ40" s="298"/>
      <c r="BA40" s="289"/>
      <c r="BC40" s="345"/>
      <c r="BD40" s="346"/>
      <c r="BE40" s="346"/>
      <c r="BF40" s="347"/>
      <c r="BH40" s="290"/>
    </row>
    <row r="41" spans="1:60">
      <c r="A41" s="716"/>
      <c r="B41" s="716"/>
      <c r="C41" s="717"/>
      <c r="D41" s="717"/>
      <c r="F41" s="659"/>
      <c r="G41" s="662"/>
      <c r="H41" s="659"/>
      <c r="I41" s="662"/>
      <c r="K41" s="713"/>
      <c r="M41" s="652"/>
      <c r="N41" s="637"/>
      <c r="O41" s="631"/>
      <c r="P41" s="652"/>
      <c r="Q41" s="637"/>
      <c r="R41" s="631"/>
      <c r="T41" s="628"/>
      <c r="U41" s="631"/>
      <c r="V41" s="634"/>
      <c r="W41" s="637"/>
      <c r="X41" s="289"/>
      <c r="Z41" s="296"/>
      <c r="AA41" s="297"/>
      <c r="AB41" s="298"/>
      <c r="AC41" s="339"/>
      <c r="AD41" s="298"/>
      <c r="AE41" s="298"/>
      <c r="AF41" s="289"/>
      <c r="AH41" s="296"/>
      <c r="AI41" s="298"/>
      <c r="AJ41" s="298"/>
      <c r="AK41" s="289"/>
      <c r="AM41" s="300"/>
      <c r="AN41" s="300"/>
      <c r="AP41" s="334" t="s">
        <v>3177</v>
      </c>
      <c r="AQ41" s="334">
        <v>3300</v>
      </c>
      <c r="AR41" s="334">
        <v>3700</v>
      </c>
      <c r="AT41" s="300"/>
      <c r="AV41" s="299"/>
      <c r="AX41" s="296"/>
      <c r="AY41" s="298"/>
      <c r="AZ41" s="298"/>
      <c r="BA41" s="289"/>
      <c r="BC41" s="340"/>
      <c r="BD41" s="341"/>
      <c r="BE41" s="341"/>
      <c r="BF41" s="342"/>
      <c r="BH41" s="290"/>
    </row>
    <row r="42" spans="1:60">
      <c r="A42" s="716"/>
      <c r="B42" s="716"/>
      <c r="C42" s="717"/>
      <c r="D42" s="717"/>
      <c r="F42" s="660"/>
      <c r="G42" s="662"/>
      <c r="H42" s="660"/>
      <c r="I42" s="662"/>
      <c r="K42" s="713"/>
      <c r="M42" s="653"/>
      <c r="N42" s="638"/>
      <c r="O42" s="632"/>
      <c r="P42" s="653"/>
      <c r="Q42" s="638"/>
      <c r="R42" s="632"/>
      <c r="T42" s="629"/>
      <c r="U42" s="632"/>
      <c r="V42" s="635"/>
      <c r="W42" s="638"/>
      <c r="X42" s="307"/>
      <c r="Z42" s="296"/>
      <c r="AA42" s="297"/>
      <c r="AB42" s="298"/>
      <c r="AC42" s="339"/>
      <c r="AD42" s="298"/>
      <c r="AE42" s="298"/>
      <c r="AF42" s="289"/>
      <c r="AH42" s="296"/>
      <c r="AI42" s="298"/>
      <c r="AJ42" s="298"/>
      <c r="AK42" s="289"/>
      <c r="AM42" s="300"/>
      <c r="AN42" s="300"/>
      <c r="AP42" s="334"/>
      <c r="AQ42" s="334"/>
      <c r="AR42" s="334"/>
      <c r="AT42" s="300"/>
      <c r="AV42" s="344"/>
      <c r="AX42" s="296"/>
      <c r="AY42" s="298"/>
      <c r="AZ42" s="298"/>
      <c r="BA42" s="289"/>
      <c r="BC42" s="345"/>
      <c r="BD42" s="346"/>
      <c r="BE42" s="346"/>
      <c r="BF42" s="347"/>
      <c r="BH42" s="290"/>
    </row>
    <row r="43" spans="1:60">
      <c r="A43" s="716"/>
      <c r="B43" s="716"/>
      <c r="C43" s="717"/>
      <c r="D43" s="717" t="s">
        <v>87</v>
      </c>
      <c r="F43" s="659">
        <v>201170</v>
      </c>
      <c r="G43" s="665"/>
      <c r="H43" s="659">
        <v>193750</v>
      </c>
      <c r="I43" s="665"/>
      <c r="K43" s="713"/>
      <c r="L43" s="286" t="s">
        <v>2966</v>
      </c>
      <c r="M43" s="654">
        <v>1900</v>
      </c>
      <c r="N43" s="648"/>
      <c r="O43" s="642" t="s">
        <v>3219</v>
      </c>
      <c r="P43" s="656">
        <v>1820</v>
      </c>
      <c r="Q43" s="648"/>
      <c r="R43" s="642" t="s">
        <v>3219</v>
      </c>
      <c r="S43" s="286" t="s">
        <v>2966</v>
      </c>
      <c r="T43" s="639">
        <v>77640</v>
      </c>
      <c r="U43" s="642"/>
      <c r="V43" s="645">
        <v>770</v>
      </c>
      <c r="W43" s="648"/>
      <c r="X43" s="289" t="s">
        <v>3219</v>
      </c>
      <c r="Z43" s="296"/>
      <c r="AA43" s="297"/>
      <c r="AB43" s="298"/>
      <c r="AC43" s="339"/>
      <c r="AD43" s="298"/>
      <c r="AE43" s="298"/>
      <c r="AF43" s="289"/>
      <c r="AH43" s="296"/>
      <c r="AI43" s="298"/>
      <c r="AJ43" s="298"/>
      <c r="AK43" s="289"/>
      <c r="AM43" s="300"/>
      <c r="AN43" s="300"/>
      <c r="AP43" s="334" t="s">
        <v>3179</v>
      </c>
      <c r="AQ43" s="334">
        <v>2900</v>
      </c>
      <c r="AR43" s="334">
        <v>3200</v>
      </c>
      <c r="AT43" s="300"/>
      <c r="AV43" s="344">
        <v>0.13</v>
      </c>
      <c r="AX43" s="296"/>
      <c r="AY43" s="298"/>
      <c r="AZ43" s="298"/>
      <c r="BA43" s="289"/>
      <c r="BC43" s="345">
        <v>0.01</v>
      </c>
      <c r="BD43" s="346">
        <v>0.03</v>
      </c>
      <c r="BE43" s="346">
        <v>0.04</v>
      </c>
      <c r="BF43" s="347">
        <v>0.06</v>
      </c>
      <c r="BH43" s="290">
        <v>0.96</v>
      </c>
    </row>
    <row r="44" spans="1:60">
      <c r="A44" s="716"/>
      <c r="B44" s="716"/>
      <c r="C44" s="717"/>
      <c r="D44" s="717"/>
      <c r="F44" s="659"/>
      <c r="G44" s="666"/>
      <c r="H44" s="659"/>
      <c r="I44" s="666"/>
      <c r="K44" s="713"/>
      <c r="M44" s="654"/>
      <c r="N44" s="649"/>
      <c r="O44" s="643"/>
      <c r="P44" s="652"/>
      <c r="Q44" s="649"/>
      <c r="R44" s="643"/>
      <c r="T44" s="640"/>
      <c r="U44" s="643"/>
      <c r="V44" s="646"/>
      <c r="W44" s="649"/>
      <c r="X44" s="289"/>
      <c r="Z44" s="296"/>
      <c r="AA44" s="297"/>
      <c r="AB44" s="298"/>
      <c r="AC44" s="339"/>
      <c r="AD44" s="298"/>
      <c r="AE44" s="298"/>
      <c r="AF44" s="289"/>
      <c r="AH44" s="296"/>
      <c r="AI44" s="298"/>
      <c r="AJ44" s="298"/>
      <c r="AK44" s="289"/>
      <c r="AM44" s="300"/>
      <c r="AN44" s="300"/>
      <c r="AP44" s="334"/>
      <c r="AQ44" s="334"/>
      <c r="AR44" s="334"/>
      <c r="AT44" s="300"/>
      <c r="AV44" s="344"/>
      <c r="AX44" s="296"/>
      <c r="AY44" s="298"/>
      <c r="AZ44" s="298"/>
      <c r="BA44" s="289"/>
      <c r="BC44" s="345"/>
      <c r="BD44" s="346"/>
      <c r="BE44" s="346"/>
      <c r="BF44" s="347"/>
      <c r="BH44" s="290"/>
    </row>
    <row r="45" spans="1:60">
      <c r="A45" s="716"/>
      <c r="B45" s="716"/>
      <c r="C45" s="717"/>
      <c r="D45" s="717"/>
      <c r="F45" s="659"/>
      <c r="G45" s="666"/>
      <c r="H45" s="659"/>
      <c r="I45" s="666"/>
      <c r="K45" s="713"/>
      <c r="M45" s="654"/>
      <c r="N45" s="649"/>
      <c r="O45" s="643"/>
      <c r="P45" s="652"/>
      <c r="Q45" s="649"/>
      <c r="R45" s="643"/>
      <c r="T45" s="640"/>
      <c r="U45" s="643"/>
      <c r="V45" s="646"/>
      <c r="W45" s="649"/>
      <c r="X45" s="289"/>
      <c r="Z45" s="296"/>
      <c r="AA45" s="297"/>
      <c r="AB45" s="298"/>
      <c r="AC45" s="339"/>
      <c r="AD45" s="298"/>
      <c r="AE45" s="298"/>
      <c r="AF45" s="289"/>
      <c r="AH45" s="296"/>
      <c r="AI45" s="298"/>
      <c r="AJ45" s="298"/>
      <c r="AK45" s="289"/>
      <c r="AM45" s="300"/>
      <c r="AN45" s="300"/>
      <c r="AP45" s="334" t="s">
        <v>3181</v>
      </c>
      <c r="AQ45" s="334">
        <v>2600</v>
      </c>
      <c r="AR45" s="334">
        <v>2900</v>
      </c>
      <c r="AT45" s="300"/>
      <c r="AV45" s="344"/>
      <c r="AX45" s="296"/>
      <c r="AY45" s="298"/>
      <c r="AZ45" s="298"/>
      <c r="BA45" s="289"/>
      <c r="BC45" s="340"/>
      <c r="BD45" s="341"/>
      <c r="BE45" s="341"/>
      <c r="BF45" s="342"/>
      <c r="BH45" s="290"/>
    </row>
    <row r="46" spans="1:60">
      <c r="A46" s="716"/>
      <c r="B46" s="716"/>
      <c r="C46" s="717"/>
      <c r="D46" s="717"/>
      <c r="F46" s="659"/>
      <c r="G46" s="666"/>
      <c r="H46" s="659"/>
      <c r="I46" s="666"/>
      <c r="K46" s="714"/>
      <c r="M46" s="655"/>
      <c r="N46" s="650"/>
      <c r="O46" s="644"/>
      <c r="P46" s="657"/>
      <c r="Q46" s="650"/>
      <c r="R46" s="644"/>
      <c r="T46" s="641"/>
      <c r="U46" s="644"/>
      <c r="V46" s="647"/>
      <c r="W46" s="650"/>
      <c r="X46" s="307"/>
      <c r="Z46" s="296"/>
      <c r="AA46" s="297"/>
      <c r="AB46" s="298"/>
      <c r="AC46" s="339"/>
      <c r="AD46" s="298"/>
      <c r="AE46" s="298"/>
      <c r="AF46" s="289"/>
      <c r="AH46" s="308"/>
      <c r="AI46" s="310"/>
      <c r="AJ46" s="310"/>
      <c r="AK46" s="307"/>
      <c r="AM46" s="311"/>
      <c r="AN46" s="311"/>
      <c r="AP46" s="334"/>
      <c r="AQ46" s="334"/>
      <c r="AR46" s="334"/>
      <c r="AT46" s="300"/>
      <c r="AV46" s="348"/>
      <c r="AX46" s="296"/>
      <c r="AY46" s="298"/>
      <c r="AZ46" s="298"/>
      <c r="BA46" s="289"/>
      <c r="BC46" s="345"/>
      <c r="BD46" s="346"/>
      <c r="BE46" s="346"/>
      <c r="BF46" s="347"/>
      <c r="BH46" s="290"/>
    </row>
    <row r="47" spans="1:60" ht="22.5">
      <c r="A47" s="716" t="s">
        <v>3201</v>
      </c>
      <c r="B47" s="716" t="s">
        <v>3170</v>
      </c>
      <c r="C47" s="717" t="s">
        <v>3171</v>
      </c>
      <c r="D47" s="717" t="s">
        <v>3172</v>
      </c>
      <c r="F47" s="658">
        <v>156010</v>
      </c>
      <c r="G47" s="661">
        <v>231040</v>
      </c>
      <c r="H47" s="658">
        <v>139150</v>
      </c>
      <c r="I47" s="661">
        <v>214180</v>
      </c>
      <c r="K47" s="712">
        <v>0.84</v>
      </c>
      <c r="L47" s="286" t="s">
        <v>2966</v>
      </c>
      <c r="M47" s="651">
        <v>1440</v>
      </c>
      <c r="N47" s="636">
        <v>2190</v>
      </c>
      <c r="O47" s="630" t="s">
        <v>3219</v>
      </c>
      <c r="P47" s="652">
        <v>1270</v>
      </c>
      <c r="Q47" s="636">
        <v>2020</v>
      </c>
      <c r="R47" s="630" t="s">
        <v>3219</v>
      </c>
      <c r="S47" s="286" t="s">
        <v>2966</v>
      </c>
      <c r="T47" s="627">
        <v>150640</v>
      </c>
      <c r="U47" s="630">
        <v>75320</v>
      </c>
      <c r="V47" s="633">
        <v>1500</v>
      </c>
      <c r="W47" s="636">
        <v>750</v>
      </c>
      <c r="X47" s="289" t="s">
        <v>3219</v>
      </c>
      <c r="Y47" s="286" t="s">
        <v>2966</v>
      </c>
      <c r="Z47" s="691" t="s">
        <v>3178</v>
      </c>
      <c r="AA47" s="694"/>
      <c r="AB47" s="298"/>
      <c r="AC47" s="339"/>
      <c r="AD47" s="298"/>
      <c r="AE47" s="298"/>
      <c r="AF47" s="289"/>
      <c r="AG47" s="286" t="s">
        <v>2966</v>
      </c>
      <c r="AH47" s="332">
        <v>20970</v>
      </c>
      <c r="AI47" s="330" t="s">
        <v>2966</v>
      </c>
      <c r="AJ47" s="330">
        <v>150</v>
      </c>
      <c r="AK47" s="287" t="s">
        <v>3173</v>
      </c>
      <c r="AL47" s="286" t="s">
        <v>2966</v>
      </c>
      <c r="AM47" s="300">
        <v>5200</v>
      </c>
      <c r="AN47" s="300">
        <v>5800</v>
      </c>
      <c r="AO47" s="286" t="s">
        <v>2966</v>
      </c>
      <c r="AP47" s="334" t="s">
        <v>3175</v>
      </c>
      <c r="AQ47" s="334">
        <v>10600</v>
      </c>
      <c r="AR47" s="334">
        <v>11800</v>
      </c>
      <c r="AS47" s="286" t="s">
        <v>3176</v>
      </c>
      <c r="AT47" s="333">
        <v>820</v>
      </c>
      <c r="AU47" s="286" t="s">
        <v>3176</v>
      </c>
      <c r="AV47" s="344" t="s">
        <v>3055</v>
      </c>
      <c r="AW47" s="286" t="s">
        <v>3176</v>
      </c>
      <c r="AX47" s="332">
        <v>17370</v>
      </c>
      <c r="AY47" s="330" t="s">
        <v>2966</v>
      </c>
      <c r="AZ47" s="330">
        <v>170</v>
      </c>
      <c r="BA47" s="287" t="s">
        <v>3173</v>
      </c>
      <c r="BB47" s="286" t="s">
        <v>3176</v>
      </c>
      <c r="BC47" s="353" t="s">
        <v>3103</v>
      </c>
      <c r="BD47" s="354" t="s">
        <v>3103</v>
      </c>
      <c r="BE47" s="354" t="s">
        <v>3103</v>
      </c>
      <c r="BF47" s="355" t="s">
        <v>3103</v>
      </c>
      <c r="BH47" s="288" t="s">
        <v>2965</v>
      </c>
    </row>
    <row r="48" spans="1:60">
      <c r="A48" s="716"/>
      <c r="B48" s="716"/>
      <c r="C48" s="717"/>
      <c r="D48" s="717"/>
      <c r="F48" s="659"/>
      <c r="G48" s="662"/>
      <c r="H48" s="659"/>
      <c r="I48" s="662"/>
      <c r="K48" s="713"/>
      <c r="M48" s="652"/>
      <c r="N48" s="637"/>
      <c r="O48" s="631"/>
      <c r="P48" s="652"/>
      <c r="Q48" s="637"/>
      <c r="R48" s="631"/>
      <c r="T48" s="628"/>
      <c r="U48" s="631"/>
      <c r="V48" s="634"/>
      <c r="W48" s="637"/>
      <c r="X48" s="289"/>
      <c r="Z48" s="691"/>
      <c r="AA48" s="694"/>
      <c r="AB48" s="298"/>
      <c r="AC48" s="339"/>
      <c r="AD48" s="298"/>
      <c r="AE48" s="298"/>
      <c r="AF48" s="289"/>
      <c r="AH48" s="296"/>
      <c r="AI48" s="298"/>
      <c r="AJ48" s="298"/>
      <c r="AK48" s="289"/>
      <c r="AM48" s="300"/>
      <c r="AN48" s="300"/>
      <c r="AP48" s="334"/>
      <c r="AQ48" s="334"/>
      <c r="AR48" s="334"/>
      <c r="AT48" s="300"/>
      <c r="AV48" s="344"/>
      <c r="AX48" s="296"/>
      <c r="AY48" s="298"/>
      <c r="AZ48" s="298"/>
      <c r="BA48" s="289"/>
      <c r="BC48" s="345"/>
      <c r="BD48" s="346"/>
      <c r="BE48" s="346"/>
      <c r="BF48" s="347"/>
      <c r="BH48" s="290"/>
    </row>
    <row r="49" spans="1:60">
      <c r="A49" s="716"/>
      <c r="B49" s="716"/>
      <c r="C49" s="717"/>
      <c r="D49" s="717"/>
      <c r="F49" s="659"/>
      <c r="G49" s="662"/>
      <c r="H49" s="659"/>
      <c r="I49" s="662"/>
      <c r="K49" s="713"/>
      <c r="M49" s="652"/>
      <c r="N49" s="637"/>
      <c r="O49" s="631"/>
      <c r="P49" s="652"/>
      <c r="Q49" s="637"/>
      <c r="R49" s="631"/>
      <c r="T49" s="628"/>
      <c r="U49" s="631"/>
      <c r="V49" s="634"/>
      <c r="W49" s="637"/>
      <c r="X49" s="289"/>
      <c r="Z49" s="691"/>
      <c r="AA49" s="694"/>
      <c r="AB49" s="298"/>
      <c r="AC49" s="339"/>
      <c r="AD49" s="298"/>
      <c r="AE49" s="298"/>
      <c r="AF49" s="289"/>
      <c r="AH49" s="296"/>
      <c r="AI49" s="298"/>
      <c r="AJ49" s="298"/>
      <c r="AK49" s="289"/>
      <c r="AM49" s="300"/>
      <c r="AN49" s="300"/>
      <c r="AP49" s="334" t="s">
        <v>3177</v>
      </c>
      <c r="AQ49" s="334">
        <v>5800</v>
      </c>
      <c r="AR49" s="334">
        <v>6500</v>
      </c>
      <c r="AT49" s="300"/>
      <c r="AV49" s="299"/>
      <c r="AX49" s="296"/>
      <c r="AY49" s="298"/>
      <c r="AZ49" s="298"/>
      <c r="BA49" s="289"/>
      <c r="BC49" s="340"/>
      <c r="BD49" s="341"/>
      <c r="BE49" s="341"/>
      <c r="BF49" s="342"/>
      <c r="BH49" s="290"/>
    </row>
    <row r="50" spans="1:60">
      <c r="A50" s="716"/>
      <c r="B50" s="716"/>
      <c r="C50" s="717"/>
      <c r="D50" s="717"/>
      <c r="F50" s="660"/>
      <c r="G50" s="662"/>
      <c r="H50" s="660"/>
      <c r="I50" s="662"/>
      <c r="K50" s="713"/>
      <c r="M50" s="653"/>
      <c r="N50" s="638"/>
      <c r="O50" s="632"/>
      <c r="P50" s="653"/>
      <c r="Q50" s="638"/>
      <c r="R50" s="632"/>
      <c r="T50" s="629"/>
      <c r="U50" s="632"/>
      <c r="V50" s="635"/>
      <c r="W50" s="638"/>
      <c r="X50" s="289"/>
      <c r="Z50" s="691"/>
      <c r="AA50" s="694"/>
      <c r="AB50" s="298"/>
      <c r="AC50" s="339"/>
      <c r="AD50" s="298"/>
      <c r="AE50" s="298"/>
      <c r="AF50" s="289"/>
      <c r="AH50" s="296"/>
      <c r="AI50" s="298"/>
      <c r="AJ50" s="298"/>
      <c r="AK50" s="289"/>
      <c r="AM50" s="300"/>
      <c r="AN50" s="300"/>
      <c r="AP50" s="334"/>
      <c r="AQ50" s="334"/>
      <c r="AR50" s="334"/>
      <c r="AT50" s="300"/>
      <c r="AV50" s="344"/>
      <c r="AX50" s="296"/>
      <c r="AY50" s="298"/>
      <c r="AZ50" s="298"/>
      <c r="BA50" s="289"/>
      <c r="BC50" s="345"/>
      <c r="BD50" s="346"/>
      <c r="BE50" s="346"/>
      <c r="BF50" s="347"/>
      <c r="BH50" s="290"/>
    </row>
    <row r="51" spans="1:60">
      <c r="A51" s="716"/>
      <c r="B51" s="716"/>
      <c r="C51" s="717"/>
      <c r="D51" s="717" t="s">
        <v>87</v>
      </c>
      <c r="F51" s="659">
        <v>231040</v>
      </c>
      <c r="G51" s="665"/>
      <c r="H51" s="659">
        <v>214180</v>
      </c>
      <c r="I51" s="665"/>
      <c r="K51" s="713"/>
      <c r="L51" s="286" t="s">
        <v>2966</v>
      </c>
      <c r="M51" s="654">
        <v>2190</v>
      </c>
      <c r="N51" s="648"/>
      <c r="O51" s="642" t="s">
        <v>3219</v>
      </c>
      <c r="P51" s="656">
        <v>2020</v>
      </c>
      <c r="Q51" s="648"/>
      <c r="R51" s="642" t="s">
        <v>3219</v>
      </c>
      <c r="S51" s="286" t="s">
        <v>2966</v>
      </c>
      <c r="T51" s="639">
        <v>75320</v>
      </c>
      <c r="U51" s="642"/>
      <c r="V51" s="645">
        <v>750</v>
      </c>
      <c r="W51" s="648"/>
      <c r="X51" s="287" t="s">
        <v>3219</v>
      </c>
      <c r="Z51" s="296"/>
      <c r="AA51" s="297"/>
      <c r="AB51" s="298"/>
      <c r="AC51" s="339"/>
      <c r="AD51" s="298"/>
      <c r="AE51" s="298"/>
      <c r="AF51" s="289"/>
      <c r="AH51" s="296"/>
      <c r="AI51" s="298"/>
      <c r="AJ51" s="298"/>
      <c r="AK51" s="289"/>
      <c r="AM51" s="300"/>
      <c r="AN51" s="300"/>
      <c r="AP51" s="334" t="s">
        <v>3179</v>
      </c>
      <c r="AQ51" s="334">
        <v>5100</v>
      </c>
      <c r="AR51" s="334">
        <v>5600</v>
      </c>
      <c r="AT51" s="300"/>
      <c r="AV51" s="344">
        <v>0.12</v>
      </c>
      <c r="AX51" s="296"/>
      <c r="AY51" s="298"/>
      <c r="AZ51" s="298"/>
      <c r="BA51" s="289"/>
      <c r="BC51" s="345">
        <v>0.01</v>
      </c>
      <c r="BD51" s="346">
        <v>0.03</v>
      </c>
      <c r="BE51" s="346">
        <v>0.04</v>
      </c>
      <c r="BF51" s="347">
        <v>0.05</v>
      </c>
      <c r="BH51" s="290">
        <v>0.91</v>
      </c>
    </row>
    <row r="52" spans="1:60">
      <c r="A52" s="716"/>
      <c r="B52" s="716"/>
      <c r="C52" s="717"/>
      <c r="D52" s="717"/>
      <c r="F52" s="659"/>
      <c r="G52" s="666"/>
      <c r="H52" s="659"/>
      <c r="I52" s="666"/>
      <c r="K52" s="713"/>
      <c r="M52" s="654"/>
      <c r="N52" s="649"/>
      <c r="O52" s="643"/>
      <c r="P52" s="652"/>
      <c r="Q52" s="649"/>
      <c r="R52" s="643"/>
      <c r="T52" s="640"/>
      <c r="U52" s="643"/>
      <c r="V52" s="646"/>
      <c r="W52" s="649"/>
      <c r="X52" s="289"/>
      <c r="Z52" s="296"/>
      <c r="AA52" s="297"/>
      <c r="AB52" s="298"/>
      <c r="AC52" s="339"/>
      <c r="AD52" s="298"/>
      <c r="AE52" s="298"/>
      <c r="AF52" s="289"/>
      <c r="AH52" s="296"/>
      <c r="AI52" s="298"/>
      <c r="AJ52" s="298"/>
      <c r="AK52" s="289"/>
      <c r="AM52" s="300"/>
      <c r="AN52" s="300"/>
      <c r="AP52" s="334"/>
      <c r="AQ52" s="334"/>
      <c r="AR52" s="334"/>
      <c r="AT52" s="300"/>
      <c r="AV52" s="344"/>
      <c r="AX52" s="296"/>
      <c r="AY52" s="298"/>
      <c r="AZ52" s="298"/>
      <c r="BA52" s="289"/>
      <c r="BC52" s="345"/>
      <c r="BD52" s="346"/>
      <c r="BE52" s="346"/>
      <c r="BF52" s="347"/>
      <c r="BH52" s="290"/>
    </row>
    <row r="53" spans="1:60">
      <c r="A53" s="716"/>
      <c r="B53" s="716"/>
      <c r="C53" s="717"/>
      <c r="D53" s="717"/>
      <c r="F53" s="659"/>
      <c r="G53" s="666"/>
      <c r="H53" s="659"/>
      <c r="I53" s="666"/>
      <c r="K53" s="713"/>
      <c r="M53" s="654"/>
      <c r="N53" s="649"/>
      <c r="O53" s="643"/>
      <c r="P53" s="652"/>
      <c r="Q53" s="649"/>
      <c r="R53" s="643"/>
      <c r="T53" s="640"/>
      <c r="U53" s="643"/>
      <c r="V53" s="646"/>
      <c r="W53" s="649"/>
      <c r="X53" s="289"/>
      <c r="Z53" s="296" t="s">
        <v>3180</v>
      </c>
      <c r="AA53" s="297">
        <v>258500</v>
      </c>
      <c r="AB53" s="298" t="s">
        <v>3220</v>
      </c>
      <c r="AC53" s="339">
        <v>2580</v>
      </c>
      <c r="AD53" s="298" t="s">
        <v>3173</v>
      </c>
      <c r="AF53" s="289"/>
      <c r="AH53" s="296"/>
      <c r="AI53" s="298"/>
      <c r="AJ53" s="298"/>
      <c r="AK53" s="289"/>
      <c r="AM53" s="300"/>
      <c r="AN53" s="300"/>
      <c r="AP53" s="334" t="s">
        <v>3181</v>
      </c>
      <c r="AQ53" s="334">
        <v>4500</v>
      </c>
      <c r="AR53" s="334">
        <v>5000</v>
      </c>
      <c r="AT53" s="300"/>
      <c r="AV53" s="344"/>
      <c r="AX53" s="296"/>
      <c r="AY53" s="298"/>
      <c r="AZ53" s="298"/>
      <c r="BA53" s="289"/>
      <c r="BC53" s="340"/>
      <c r="BD53" s="341"/>
      <c r="BE53" s="341"/>
      <c r="BF53" s="342"/>
      <c r="BH53" s="290"/>
    </row>
    <row r="54" spans="1:60">
      <c r="A54" s="716"/>
      <c r="B54" s="716"/>
      <c r="C54" s="717"/>
      <c r="D54" s="717"/>
      <c r="F54" s="659"/>
      <c r="G54" s="666"/>
      <c r="H54" s="659"/>
      <c r="I54" s="666"/>
      <c r="K54" s="713"/>
      <c r="M54" s="655"/>
      <c r="N54" s="650"/>
      <c r="O54" s="644"/>
      <c r="P54" s="657"/>
      <c r="Q54" s="650"/>
      <c r="R54" s="644"/>
      <c r="T54" s="641"/>
      <c r="U54" s="644"/>
      <c r="V54" s="647"/>
      <c r="W54" s="650"/>
      <c r="X54" s="307"/>
      <c r="Z54" s="296"/>
      <c r="AA54" s="297"/>
      <c r="AB54" s="298"/>
      <c r="AC54" s="339"/>
      <c r="AD54" s="298"/>
      <c r="AE54" s="298"/>
      <c r="AF54" s="289"/>
      <c r="AH54" s="308"/>
      <c r="AI54" s="310"/>
      <c r="AJ54" s="310"/>
      <c r="AK54" s="307"/>
      <c r="AM54" s="300"/>
      <c r="AN54" s="300"/>
      <c r="AP54" s="334"/>
      <c r="AQ54" s="334"/>
      <c r="AR54" s="334"/>
      <c r="AT54" s="311"/>
      <c r="AV54" s="344"/>
      <c r="AX54" s="308"/>
      <c r="AY54" s="310"/>
      <c r="AZ54" s="310"/>
      <c r="BA54" s="307"/>
      <c r="BC54" s="349"/>
      <c r="BD54" s="350"/>
      <c r="BE54" s="350"/>
      <c r="BF54" s="351"/>
      <c r="BH54" s="316"/>
    </row>
    <row r="55" spans="1:60" ht="22.5">
      <c r="A55" s="716"/>
      <c r="B55" s="716" t="s">
        <v>3182</v>
      </c>
      <c r="C55" s="717" t="s">
        <v>3171</v>
      </c>
      <c r="D55" s="717" t="s">
        <v>3172</v>
      </c>
      <c r="F55" s="658">
        <v>139200</v>
      </c>
      <c r="G55" s="661">
        <v>214230</v>
      </c>
      <c r="H55" s="658">
        <v>126560</v>
      </c>
      <c r="I55" s="661">
        <v>201590</v>
      </c>
      <c r="K55" s="713"/>
      <c r="L55" s="286" t="s">
        <v>2966</v>
      </c>
      <c r="M55" s="651">
        <v>1280</v>
      </c>
      <c r="N55" s="636">
        <v>2030</v>
      </c>
      <c r="O55" s="630" t="s">
        <v>3219</v>
      </c>
      <c r="P55" s="652">
        <v>1150</v>
      </c>
      <c r="Q55" s="636">
        <v>1900</v>
      </c>
      <c r="R55" s="630" t="s">
        <v>3219</v>
      </c>
      <c r="S55" s="286" t="s">
        <v>2966</v>
      </c>
      <c r="T55" s="627">
        <v>150640</v>
      </c>
      <c r="U55" s="630">
        <v>75320</v>
      </c>
      <c r="V55" s="633">
        <v>1500</v>
      </c>
      <c r="W55" s="636">
        <v>750</v>
      </c>
      <c r="X55" s="289" t="s">
        <v>3219</v>
      </c>
      <c r="Z55" s="296" t="s">
        <v>3183</v>
      </c>
      <c r="AA55" s="297">
        <v>276800</v>
      </c>
      <c r="AB55" s="298"/>
      <c r="AC55" s="339">
        <v>2760</v>
      </c>
      <c r="AD55" s="298" t="s">
        <v>3173</v>
      </c>
      <c r="AE55" s="298"/>
      <c r="AF55" s="289"/>
      <c r="AG55" s="286" t="s">
        <v>2966</v>
      </c>
      <c r="AH55" s="296">
        <v>17020</v>
      </c>
      <c r="AI55" s="298" t="s">
        <v>2966</v>
      </c>
      <c r="AJ55" s="298">
        <v>110</v>
      </c>
      <c r="AK55" s="289" t="s">
        <v>3173</v>
      </c>
      <c r="AL55" s="286" t="s">
        <v>2966</v>
      </c>
      <c r="AM55" s="333">
        <v>4600</v>
      </c>
      <c r="AN55" s="333">
        <v>5000</v>
      </c>
      <c r="AO55" s="286" t="s">
        <v>2966</v>
      </c>
      <c r="AP55" s="334" t="s">
        <v>3175</v>
      </c>
      <c r="AQ55" s="334">
        <v>9400</v>
      </c>
      <c r="AR55" s="334">
        <v>10500</v>
      </c>
      <c r="AS55" s="286" t="s">
        <v>3176</v>
      </c>
      <c r="AT55" s="300">
        <v>610</v>
      </c>
      <c r="AU55" s="286" t="s">
        <v>3176</v>
      </c>
      <c r="AV55" s="352" t="s">
        <v>3055</v>
      </c>
      <c r="AW55" s="286" t="s">
        <v>3176</v>
      </c>
      <c r="AX55" s="296">
        <v>13030</v>
      </c>
      <c r="AY55" s="298" t="s">
        <v>2966</v>
      </c>
      <c r="AZ55" s="298">
        <v>130</v>
      </c>
      <c r="BA55" s="289" t="s">
        <v>3173</v>
      </c>
      <c r="BB55" s="286" t="s">
        <v>3176</v>
      </c>
      <c r="BC55" s="345" t="s">
        <v>3103</v>
      </c>
      <c r="BD55" s="346" t="s">
        <v>3103</v>
      </c>
      <c r="BE55" s="346" t="s">
        <v>3103</v>
      </c>
      <c r="BF55" s="347" t="s">
        <v>3103</v>
      </c>
      <c r="BH55" s="290" t="s">
        <v>2965</v>
      </c>
    </row>
    <row r="56" spans="1:60">
      <c r="A56" s="716"/>
      <c r="B56" s="716"/>
      <c r="C56" s="717"/>
      <c r="D56" s="717"/>
      <c r="F56" s="659"/>
      <c r="G56" s="662"/>
      <c r="H56" s="659"/>
      <c r="I56" s="662"/>
      <c r="K56" s="713"/>
      <c r="M56" s="652"/>
      <c r="N56" s="637"/>
      <c r="O56" s="631"/>
      <c r="P56" s="652"/>
      <c r="Q56" s="637"/>
      <c r="R56" s="631"/>
      <c r="T56" s="628"/>
      <c r="U56" s="631"/>
      <c r="V56" s="634"/>
      <c r="W56" s="637"/>
      <c r="X56" s="289"/>
      <c r="Z56" s="296"/>
      <c r="AA56" s="297"/>
      <c r="AB56" s="298"/>
      <c r="AC56" s="339"/>
      <c r="AD56" s="298"/>
      <c r="AE56" s="298"/>
      <c r="AF56" s="289"/>
      <c r="AH56" s="296"/>
      <c r="AI56" s="298"/>
      <c r="AJ56" s="298"/>
      <c r="AK56" s="289"/>
      <c r="AM56" s="300"/>
      <c r="AN56" s="300"/>
      <c r="AP56" s="334"/>
      <c r="AQ56" s="334"/>
      <c r="AR56" s="334"/>
      <c r="AT56" s="300"/>
      <c r="AV56" s="344"/>
      <c r="AX56" s="296"/>
      <c r="AY56" s="298"/>
      <c r="AZ56" s="298"/>
      <c r="BA56" s="289"/>
      <c r="BC56" s="345"/>
      <c r="BD56" s="346"/>
      <c r="BE56" s="346"/>
      <c r="BF56" s="347"/>
      <c r="BH56" s="290"/>
    </row>
    <row r="57" spans="1:60">
      <c r="A57" s="716"/>
      <c r="B57" s="716"/>
      <c r="C57" s="717"/>
      <c r="D57" s="717"/>
      <c r="F57" s="659"/>
      <c r="G57" s="662"/>
      <c r="H57" s="659"/>
      <c r="I57" s="662"/>
      <c r="K57" s="713"/>
      <c r="M57" s="652"/>
      <c r="N57" s="637"/>
      <c r="O57" s="631"/>
      <c r="P57" s="652"/>
      <c r="Q57" s="637"/>
      <c r="R57" s="631"/>
      <c r="T57" s="628"/>
      <c r="U57" s="631"/>
      <c r="V57" s="634"/>
      <c r="W57" s="637"/>
      <c r="X57" s="289"/>
      <c r="Z57" s="296" t="s">
        <v>3184</v>
      </c>
      <c r="AA57" s="297">
        <v>313600</v>
      </c>
      <c r="AB57" s="298"/>
      <c r="AC57" s="339">
        <v>3130</v>
      </c>
      <c r="AD57" s="298" t="s">
        <v>3173</v>
      </c>
      <c r="AE57" s="298"/>
      <c r="AF57" s="289"/>
      <c r="AH57" s="296"/>
      <c r="AI57" s="298"/>
      <c r="AJ57" s="298"/>
      <c r="AK57" s="289"/>
      <c r="AM57" s="300"/>
      <c r="AN57" s="300"/>
      <c r="AP57" s="334" t="s">
        <v>3177</v>
      </c>
      <c r="AQ57" s="334">
        <v>5200</v>
      </c>
      <c r="AR57" s="334">
        <v>5700</v>
      </c>
      <c r="AT57" s="300"/>
      <c r="AV57" s="299"/>
      <c r="AX57" s="296"/>
      <c r="AY57" s="298"/>
      <c r="AZ57" s="298"/>
      <c r="BA57" s="289"/>
      <c r="BC57" s="340"/>
      <c r="BD57" s="341"/>
      <c r="BE57" s="341"/>
      <c r="BF57" s="342"/>
      <c r="BH57" s="290"/>
    </row>
    <row r="58" spans="1:60">
      <c r="A58" s="716"/>
      <c r="B58" s="716"/>
      <c r="C58" s="717"/>
      <c r="D58" s="717"/>
      <c r="F58" s="660"/>
      <c r="G58" s="662"/>
      <c r="H58" s="660"/>
      <c r="I58" s="662"/>
      <c r="K58" s="713"/>
      <c r="M58" s="653"/>
      <c r="N58" s="638"/>
      <c r="O58" s="632"/>
      <c r="P58" s="653"/>
      <c r="Q58" s="638"/>
      <c r="R58" s="632"/>
      <c r="T58" s="629"/>
      <c r="U58" s="632"/>
      <c r="V58" s="635"/>
      <c r="W58" s="638"/>
      <c r="X58" s="289"/>
      <c r="Z58" s="296"/>
      <c r="AA58" s="297"/>
      <c r="AB58" s="298"/>
      <c r="AC58" s="339"/>
      <c r="AD58" s="298"/>
      <c r="AE58" s="298"/>
      <c r="AF58" s="289"/>
      <c r="AH58" s="296"/>
      <c r="AI58" s="298"/>
      <c r="AJ58" s="298"/>
      <c r="AK58" s="289"/>
      <c r="AM58" s="300"/>
      <c r="AN58" s="300"/>
      <c r="AP58" s="334"/>
      <c r="AQ58" s="334"/>
      <c r="AR58" s="334"/>
      <c r="AT58" s="300"/>
      <c r="AV58" s="344"/>
      <c r="AX58" s="296"/>
      <c r="AY58" s="298"/>
      <c r="AZ58" s="298"/>
      <c r="BA58" s="289"/>
      <c r="BC58" s="345"/>
      <c r="BD58" s="346"/>
      <c r="BE58" s="346"/>
      <c r="BF58" s="347"/>
      <c r="BH58" s="290"/>
    </row>
    <row r="59" spans="1:60">
      <c r="A59" s="716"/>
      <c r="B59" s="716"/>
      <c r="C59" s="717"/>
      <c r="D59" s="717" t="s">
        <v>87</v>
      </c>
      <c r="F59" s="659">
        <v>214230</v>
      </c>
      <c r="G59" s="665"/>
      <c r="H59" s="659">
        <v>201590</v>
      </c>
      <c r="I59" s="665"/>
      <c r="K59" s="713"/>
      <c r="L59" s="286" t="s">
        <v>2966</v>
      </c>
      <c r="M59" s="654">
        <v>2030</v>
      </c>
      <c r="N59" s="648"/>
      <c r="O59" s="642" t="s">
        <v>3219</v>
      </c>
      <c r="P59" s="656">
        <v>1900</v>
      </c>
      <c r="Q59" s="648"/>
      <c r="R59" s="642" t="s">
        <v>3219</v>
      </c>
      <c r="S59" s="286" t="s">
        <v>2966</v>
      </c>
      <c r="T59" s="639">
        <v>75320</v>
      </c>
      <c r="U59" s="642"/>
      <c r="V59" s="645">
        <v>750</v>
      </c>
      <c r="W59" s="648"/>
      <c r="X59" s="287" t="s">
        <v>3219</v>
      </c>
      <c r="Z59" s="296" t="s">
        <v>3185</v>
      </c>
      <c r="AA59" s="297">
        <v>350300</v>
      </c>
      <c r="AB59" s="298"/>
      <c r="AC59" s="339">
        <v>3500</v>
      </c>
      <c r="AD59" s="298" t="s">
        <v>3173</v>
      </c>
      <c r="AE59" s="298"/>
      <c r="AF59" s="289"/>
      <c r="AH59" s="296"/>
      <c r="AI59" s="298"/>
      <c r="AJ59" s="298"/>
      <c r="AK59" s="289"/>
      <c r="AM59" s="300"/>
      <c r="AN59" s="300"/>
      <c r="AP59" s="334" t="s">
        <v>3179</v>
      </c>
      <c r="AQ59" s="334">
        <v>4500</v>
      </c>
      <c r="AR59" s="334">
        <v>5000</v>
      </c>
      <c r="AT59" s="300"/>
      <c r="AV59" s="344">
        <v>0.11</v>
      </c>
      <c r="AX59" s="296"/>
      <c r="AY59" s="298"/>
      <c r="AZ59" s="298"/>
      <c r="BA59" s="289"/>
      <c r="BC59" s="345">
        <v>0.01</v>
      </c>
      <c r="BD59" s="346">
        <v>0.03</v>
      </c>
      <c r="BE59" s="346">
        <v>0.04</v>
      </c>
      <c r="BF59" s="347">
        <v>0.05</v>
      </c>
      <c r="BH59" s="290">
        <v>0.98</v>
      </c>
    </row>
    <row r="60" spans="1:60">
      <c r="A60" s="716"/>
      <c r="B60" s="716"/>
      <c r="C60" s="717"/>
      <c r="D60" s="717"/>
      <c r="F60" s="659"/>
      <c r="G60" s="666"/>
      <c r="H60" s="659"/>
      <c r="I60" s="666"/>
      <c r="K60" s="713"/>
      <c r="M60" s="654"/>
      <c r="N60" s="649"/>
      <c r="O60" s="643"/>
      <c r="P60" s="652"/>
      <c r="Q60" s="649"/>
      <c r="R60" s="643"/>
      <c r="T60" s="640"/>
      <c r="U60" s="643"/>
      <c r="V60" s="646"/>
      <c r="W60" s="649"/>
      <c r="X60" s="289"/>
      <c r="Z60" s="296"/>
      <c r="AA60" s="297"/>
      <c r="AB60" s="298"/>
      <c r="AC60" s="339"/>
      <c r="AD60" s="298"/>
      <c r="AE60" s="298"/>
      <c r="AF60" s="289"/>
      <c r="AH60" s="296"/>
      <c r="AI60" s="298"/>
      <c r="AJ60" s="298"/>
      <c r="AK60" s="289"/>
      <c r="AM60" s="300"/>
      <c r="AN60" s="300"/>
      <c r="AP60" s="334"/>
      <c r="AQ60" s="334"/>
      <c r="AR60" s="334"/>
      <c r="AT60" s="300"/>
      <c r="AV60" s="344"/>
      <c r="AX60" s="296"/>
      <c r="AY60" s="298"/>
      <c r="AZ60" s="298"/>
      <c r="BA60" s="289"/>
      <c r="BC60" s="345"/>
      <c r="BD60" s="346"/>
      <c r="BE60" s="346"/>
      <c r="BF60" s="347"/>
      <c r="BH60" s="290"/>
    </row>
    <row r="61" spans="1:60">
      <c r="A61" s="716"/>
      <c r="B61" s="716"/>
      <c r="C61" s="717"/>
      <c r="D61" s="717"/>
      <c r="F61" s="659"/>
      <c r="G61" s="666"/>
      <c r="H61" s="659"/>
      <c r="I61" s="666"/>
      <c r="K61" s="713"/>
      <c r="M61" s="654"/>
      <c r="N61" s="649"/>
      <c r="O61" s="643"/>
      <c r="P61" s="652"/>
      <c r="Q61" s="649"/>
      <c r="R61" s="643"/>
      <c r="T61" s="640"/>
      <c r="U61" s="643"/>
      <c r="V61" s="646"/>
      <c r="W61" s="649"/>
      <c r="X61" s="289"/>
      <c r="Z61" s="296" t="s">
        <v>3186</v>
      </c>
      <c r="AA61" s="297">
        <v>387100</v>
      </c>
      <c r="AB61" s="298"/>
      <c r="AC61" s="339">
        <v>3870</v>
      </c>
      <c r="AD61" s="298" t="s">
        <v>3173</v>
      </c>
      <c r="AE61" s="298"/>
      <c r="AF61" s="289"/>
      <c r="AH61" s="296"/>
      <c r="AI61" s="298"/>
      <c r="AJ61" s="298"/>
      <c r="AK61" s="289"/>
      <c r="AM61" s="300"/>
      <c r="AN61" s="300"/>
      <c r="AP61" s="334" t="s">
        <v>3181</v>
      </c>
      <c r="AQ61" s="334">
        <v>4000</v>
      </c>
      <c r="AR61" s="334">
        <v>4500</v>
      </c>
      <c r="AT61" s="300"/>
      <c r="AV61" s="344"/>
      <c r="AX61" s="296"/>
      <c r="AY61" s="298"/>
      <c r="AZ61" s="298"/>
      <c r="BA61" s="289"/>
      <c r="BC61" s="340"/>
      <c r="BD61" s="341"/>
      <c r="BE61" s="341"/>
      <c r="BF61" s="342"/>
      <c r="BH61" s="290"/>
    </row>
    <row r="62" spans="1:60">
      <c r="A62" s="716"/>
      <c r="B62" s="716"/>
      <c r="C62" s="717"/>
      <c r="D62" s="717"/>
      <c r="F62" s="659"/>
      <c r="G62" s="666"/>
      <c r="H62" s="659"/>
      <c r="I62" s="666"/>
      <c r="K62" s="713"/>
      <c r="M62" s="655"/>
      <c r="N62" s="650"/>
      <c r="O62" s="644"/>
      <c r="P62" s="657"/>
      <c r="Q62" s="650"/>
      <c r="R62" s="644"/>
      <c r="T62" s="641"/>
      <c r="U62" s="644"/>
      <c r="V62" s="647"/>
      <c r="W62" s="650"/>
      <c r="X62" s="307"/>
      <c r="Z62" s="296"/>
      <c r="AA62" s="297"/>
      <c r="AB62" s="298"/>
      <c r="AC62" s="339"/>
      <c r="AD62" s="298"/>
      <c r="AE62" s="298"/>
      <c r="AF62" s="289"/>
      <c r="AH62" s="296"/>
      <c r="AI62" s="298"/>
      <c r="AJ62" s="298"/>
      <c r="AK62" s="289"/>
      <c r="AM62" s="311"/>
      <c r="AN62" s="311"/>
      <c r="AP62" s="334"/>
      <c r="AQ62" s="334"/>
      <c r="AR62" s="334"/>
      <c r="AT62" s="300"/>
      <c r="AV62" s="348"/>
      <c r="AX62" s="296"/>
      <c r="AY62" s="298"/>
      <c r="AZ62" s="298"/>
      <c r="BA62" s="289"/>
      <c r="BC62" s="345"/>
      <c r="BD62" s="346"/>
      <c r="BE62" s="346"/>
      <c r="BF62" s="347"/>
      <c r="BH62" s="290"/>
    </row>
    <row r="63" spans="1:60" ht="22.5">
      <c r="A63" s="716"/>
      <c r="B63" s="716" t="s">
        <v>3187</v>
      </c>
      <c r="C63" s="717" t="s">
        <v>3171</v>
      </c>
      <c r="D63" s="717" t="s">
        <v>3172</v>
      </c>
      <c r="F63" s="658">
        <v>134550</v>
      </c>
      <c r="G63" s="661">
        <v>209580</v>
      </c>
      <c r="H63" s="658">
        <v>124430</v>
      </c>
      <c r="I63" s="661">
        <v>199460</v>
      </c>
      <c r="K63" s="713"/>
      <c r="L63" s="286" t="s">
        <v>2966</v>
      </c>
      <c r="M63" s="651">
        <v>1230</v>
      </c>
      <c r="N63" s="636">
        <v>1980</v>
      </c>
      <c r="O63" s="630" t="s">
        <v>3219</v>
      </c>
      <c r="P63" s="652">
        <v>1130</v>
      </c>
      <c r="Q63" s="636">
        <v>1880</v>
      </c>
      <c r="R63" s="630" t="s">
        <v>3219</v>
      </c>
      <c r="S63" s="286" t="s">
        <v>2966</v>
      </c>
      <c r="T63" s="627">
        <v>150640</v>
      </c>
      <c r="U63" s="630">
        <v>75320</v>
      </c>
      <c r="V63" s="633">
        <v>1500</v>
      </c>
      <c r="W63" s="636">
        <v>750</v>
      </c>
      <c r="X63" s="289" t="s">
        <v>3219</v>
      </c>
      <c r="Z63" s="296" t="s">
        <v>3188</v>
      </c>
      <c r="AA63" s="297">
        <v>423800</v>
      </c>
      <c r="AB63" s="298"/>
      <c r="AC63" s="339">
        <v>4230</v>
      </c>
      <c r="AD63" s="298" t="s">
        <v>3173</v>
      </c>
      <c r="AE63" s="298"/>
      <c r="AF63" s="289"/>
      <c r="AG63" s="286" t="s">
        <v>2966</v>
      </c>
      <c r="AH63" s="332">
        <v>14660</v>
      </c>
      <c r="AI63" s="330" t="s">
        <v>2966</v>
      </c>
      <c r="AJ63" s="330">
        <v>90</v>
      </c>
      <c r="AK63" s="287" t="s">
        <v>3173</v>
      </c>
      <c r="AL63" s="286" t="s">
        <v>2966</v>
      </c>
      <c r="AM63" s="300">
        <v>4200</v>
      </c>
      <c r="AN63" s="300">
        <v>4600</v>
      </c>
      <c r="AO63" s="286" t="s">
        <v>2966</v>
      </c>
      <c r="AP63" s="334" t="s">
        <v>3175</v>
      </c>
      <c r="AQ63" s="334">
        <v>8400</v>
      </c>
      <c r="AR63" s="334">
        <v>9400</v>
      </c>
      <c r="AS63" s="286" t="s">
        <v>3176</v>
      </c>
      <c r="AT63" s="333">
        <v>490</v>
      </c>
      <c r="AU63" s="286" t="s">
        <v>3176</v>
      </c>
      <c r="AV63" s="344" t="s">
        <v>3055</v>
      </c>
      <c r="AW63" s="286" t="s">
        <v>3176</v>
      </c>
      <c r="AX63" s="332">
        <v>10420</v>
      </c>
      <c r="AY63" s="330" t="s">
        <v>2966</v>
      </c>
      <c r="AZ63" s="330">
        <v>100</v>
      </c>
      <c r="BA63" s="287" t="s">
        <v>3173</v>
      </c>
      <c r="BB63" s="286" t="s">
        <v>3176</v>
      </c>
      <c r="BC63" s="353" t="s">
        <v>3103</v>
      </c>
      <c r="BD63" s="354" t="s">
        <v>3103</v>
      </c>
      <c r="BE63" s="354" t="s">
        <v>3103</v>
      </c>
      <c r="BF63" s="355" t="s">
        <v>3103</v>
      </c>
      <c r="BH63" s="288" t="s">
        <v>2965</v>
      </c>
    </row>
    <row r="64" spans="1:60">
      <c r="A64" s="716"/>
      <c r="B64" s="716"/>
      <c r="C64" s="717"/>
      <c r="D64" s="717"/>
      <c r="F64" s="659"/>
      <c r="G64" s="662"/>
      <c r="H64" s="659"/>
      <c r="I64" s="662"/>
      <c r="K64" s="713"/>
      <c r="M64" s="652"/>
      <c r="N64" s="637"/>
      <c r="O64" s="631"/>
      <c r="P64" s="652"/>
      <c r="Q64" s="637"/>
      <c r="R64" s="631"/>
      <c r="T64" s="628"/>
      <c r="U64" s="631"/>
      <c r="V64" s="634"/>
      <c r="W64" s="637"/>
      <c r="X64" s="289"/>
      <c r="Z64" s="296"/>
      <c r="AA64" s="297"/>
      <c r="AB64" s="298"/>
      <c r="AC64" s="339"/>
      <c r="AD64" s="298"/>
      <c r="AE64" s="298"/>
      <c r="AF64" s="289"/>
      <c r="AH64" s="296"/>
      <c r="AI64" s="298"/>
      <c r="AJ64" s="298"/>
      <c r="AK64" s="289"/>
      <c r="AM64" s="300"/>
      <c r="AN64" s="300"/>
      <c r="AP64" s="334"/>
      <c r="AQ64" s="334"/>
      <c r="AR64" s="334"/>
      <c r="AT64" s="300"/>
      <c r="AV64" s="344"/>
      <c r="AX64" s="296"/>
      <c r="AY64" s="298"/>
      <c r="AZ64" s="298"/>
      <c r="BA64" s="289"/>
      <c r="BC64" s="345"/>
      <c r="BD64" s="346"/>
      <c r="BE64" s="346"/>
      <c r="BF64" s="347"/>
      <c r="BH64" s="290"/>
    </row>
    <row r="65" spans="1:60">
      <c r="A65" s="716"/>
      <c r="B65" s="716"/>
      <c r="C65" s="717"/>
      <c r="D65" s="717"/>
      <c r="F65" s="659"/>
      <c r="G65" s="662"/>
      <c r="H65" s="659"/>
      <c r="I65" s="662"/>
      <c r="K65" s="713"/>
      <c r="M65" s="652"/>
      <c r="N65" s="637"/>
      <c r="O65" s="631"/>
      <c r="P65" s="652"/>
      <c r="Q65" s="637"/>
      <c r="R65" s="631"/>
      <c r="T65" s="628"/>
      <c r="U65" s="631"/>
      <c r="V65" s="634"/>
      <c r="W65" s="637"/>
      <c r="X65" s="289"/>
      <c r="Z65" s="296" t="s">
        <v>3189</v>
      </c>
      <c r="AA65" s="297">
        <v>460600</v>
      </c>
      <c r="AB65" s="298"/>
      <c r="AC65" s="339">
        <v>4600</v>
      </c>
      <c r="AD65" s="298" t="s">
        <v>3173</v>
      </c>
      <c r="AE65" s="298"/>
      <c r="AF65" s="289" t="s">
        <v>3190</v>
      </c>
      <c r="AH65" s="296"/>
      <c r="AI65" s="298"/>
      <c r="AJ65" s="298"/>
      <c r="AK65" s="289"/>
      <c r="AM65" s="300"/>
      <c r="AN65" s="300"/>
      <c r="AP65" s="334" t="s">
        <v>3177</v>
      </c>
      <c r="AQ65" s="334">
        <v>4600</v>
      </c>
      <c r="AR65" s="334">
        <v>5100</v>
      </c>
      <c r="AT65" s="300"/>
      <c r="AV65" s="299"/>
      <c r="AX65" s="296"/>
      <c r="AY65" s="298"/>
      <c r="AZ65" s="298"/>
      <c r="BA65" s="289"/>
      <c r="BC65" s="340"/>
      <c r="BD65" s="341"/>
      <c r="BE65" s="341"/>
      <c r="BF65" s="342"/>
      <c r="BH65" s="290"/>
    </row>
    <row r="66" spans="1:60">
      <c r="A66" s="716"/>
      <c r="B66" s="716"/>
      <c r="C66" s="717"/>
      <c r="D66" s="717"/>
      <c r="F66" s="660"/>
      <c r="G66" s="662"/>
      <c r="H66" s="660"/>
      <c r="I66" s="662"/>
      <c r="K66" s="713"/>
      <c r="M66" s="653"/>
      <c r="N66" s="638"/>
      <c r="O66" s="632"/>
      <c r="P66" s="653"/>
      <c r="Q66" s="638"/>
      <c r="R66" s="632"/>
      <c r="T66" s="629"/>
      <c r="U66" s="632"/>
      <c r="V66" s="635"/>
      <c r="W66" s="638"/>
      <c r="X66" s="289"/>
      <c r="Z66" s="296"/>
      <c r="AA66" s="297"/>
      <c r="AB66" s="298"/>
      <c r="AC66" s="339"/>
      <c r="AD66" s="298"/>
      <c r="AE66" s="298" t="s">
        <v>3174</v>
      </c>
      <c r="AF66" s="289"/>
      <c r="AH66" s="296"/>
      <c r="AI66" s="298"/>
      <c r="AJ66" s="298"/>
      <c r="AK66" s="289"/>
      <c r="AM66" s="300"/>
      <c r="AN66" s="300"/>
      <c r="AP66" s="334"/>
      <c r="AQ66" s="334"/>
      <c r="AR66" s="334"/>
      <c r="AT66" s="300"/>
      <c r="AV66" s="344"/>
      <c r="AX66" s="296"/>
      <c r="AY66" s="298"/>
      <c r="AZ66" s="298"/>
      <c r="BA66" s="289"/>
      <c r="BC66" s="345"/>
      <c r="BD66" s="346"/>
      <c r="BE66" s="346"/>
      <c r="BF66" s="347"/>
      <c r="BH66" s="290"/>
    </row>
    <row r="67" spans="1:60">
      <c r="A67" s="716"/>
      <c r="B67" s="716"/>
      <c r="C67" s="717"/>
      <c r="D67" s="717" t="s">
        <v>87</v>
      </c>
      <c r="F67" s="659">
        <v>209580</v>
      </c>
      <c r="G67" s="665"/>
      <c r="H67" s="659">
        <v>199460</v>
      </c>
      <c r="I67" s="665"/>
      <c r="K67" s="713"/>
      <c r="L67" s="286" t="s">
        <v>2966</v>
      </c>
      <c r="M67" s="654">
        <v>1980</v>
      </c>
      <c r="N67" s="648"/>
      <c r="O67" s="642" t="s">
        <v>3219</v>
      </c>
      <c r="P67" s="656">
        <v>1880</v>
      </c>
      <c r="Q67" s="648"/>
      <c r="R67" s="642" t="s">
        <v>3219</v>
      </c>
      <c r="S67" s="286" t="s">
        <v>2966</v>
      </c>
      <c r="T67" s="639">
        <v>75320</v>
      </c>
      <c r="U67" s="642"/>
      <c r="V67" s="645">
        <v>750</v>
      </c>
      <c r="W67" s="648"/>
      <c r="X67" s="289" t="s">
        <v>3219</v>
      </c>
      <c r="Z67" s="296" t="s">
        <v>3191</v>
      </c>
      <c r="AA67" s="297">
        <v>497300</v>
      </c>
      <c r="AB67" s="298"/>
      <c r="AC67" s="339">
        <v>4970</v>
      </c>
      <c r="AD67" s="298" t="s">
        <v>3173</v>
      </c>
      <c r="AE67" s="298"/>
      <c r="AF67" s="289" t="s">
        <v>3192</v>
      </c>
      <c r="AH67" s="296"/>
      <c r="AI67" s="298"/>
      <c r="AJ67" s="298"/>
      <c r="AK67" s="289"/>
      <c r="AM67" s="300"/>
      <c r="AN67" s="300"/>
      <c r="AP67" s="334" t="s">
        <v>3179</v>
      </c>
      <c r="AQ67" s="334">
        <v>4000</v>
      </c>
      <c r="AR67" s="334">
        <v>4500</v>
      </c>
      <c r="AT67" s="300"/>
      <c r="AV67" s="344">
        <v>0.15</v>
      </c>
      <c r="AX67" s="296"/>
      <c r="AY67" s="298"/>
      <c r="AZ67" s="298"/>
      <c r="BA67" s="289"/>
      <c r="BC67" s="345">
        <v>0.01</v>
      </c>
      <c r="BD67" s="346">
        <v>0.03</v>
      </c>
      <c r="BE67" s="346">
        <v>0.04</v>
      </c>
      <c r="BF67" s="347">
        <v>0.06</v>
      </c>
      <c r="BH67" s="290">
        <v>0.95</v>
      </c>
    </row>
    <row r="68" spans="1:60">
      <c r="A68" s="716"/>
      <c r="B68" s="716"/>
      <c r="C68" s="717"/>
      <c r="D68" s="717"/>
      <c r="F68" s="659"/>
      <c r="G68" s="666"/>
      <c r="H68" s="659"/>
      <c r="I68" s="666"/>
      <c r="K68" s="713"/>
      <c r="M68" s="654"/>
      <c r="N68" s="649"/>
      <c r="O68" s="643"/>
      <c r="P68" s="652"/>
      <c r="Q68" s="649"/>
      <c r="R68" s="643"/>
      <c r="T68" s="640"/>
      <c r="U68" s="643"/>
      <c r="V68" s="646"/>
      <c r="W68" s="649"/>
      <c r="X68" s="289"/>
      <c r="Z68" s="296"/>
      <c r="AA68" s="297"/>
      <c r="AB68" s="298"/>
      <c r="AC68" s="339"/>
      <c r="AD68" s="298"/>
      <c r="AE68" s="298"/>
      <c r="AF68" s="289"/>
      <c r="AH68" s="296"/>
      <c r="AI68" s="298"/>
      <c r="AJ68" s="298"/>
      <c r="AK68" s="289"/>
      <c r="AM68" s="300"/>
      <c r="AN68" s="300"/>
      <c r="AP68" s="334"/>
      <c r="AQ68" s="334"/>
      <c r="AR68" s="334"/>
      <c r="AT68" s="300"/>
      <c r="AV68" s="344"/>
      <c r="AX68" s="296"/>
      <c r="AY68" s="298"/>
      <c r="AZ68" s="298"/>
      <c r="BA68" s="289"/>
      <c r="BC68" s="345"/>
      <c r="BD68" s="346"/>
      <c r="BE68" s="346"/>
      <c r="BF68" s="347"/>
      <c r="BH68" s="290"/>
    </row>
    <row r="69" spans="1:60">
      <c r="A69" s="716"/>
      <c r="B69" s="716"/>
      <c r="C69" s="717"/>
      <c r="D69" s="717"/>
      <c r="F69" s="659"/>
      <c r="G69" s="666"/>
      <c r="H69" s="659"/>
      <c r="I69" s="666"/>
      <c r="K69" s="713"/>
      <c r="M69" s="654"/>
      <c r="N69" s="649"/>
      <c r="O69" s="643"/>
      <c r="P69" s="652"/>
      <c r="Q69" s="649"/>
      <c r="R69" s="643"/>
      <c r="T69" s="640"/>
      <c r="U69" s="643"/>
      <c r="V69" s="646"/>
      <c r="W69" s="649"/>
      <c r="X69" s="289"/>
      <c r="Z69" s="296" t="s">
        <v>3193</v>
      </c>
      <c r="AA69" s="297">
        <v>534100</v>
      </c>
      <c r="AB69" s="298"/>
      <c r="AC69" s="339">
        <v>5340</v>
      </c>
      <c r="AD69" s="298" t="s">
        <v>3173</v>
      </c>
      <c r="AE69" s="298"/>
      <c r="AF69" s="289"/>
      <c r="AH69" s="296"/>
      <c r="AI69" s="298"/>
      <c r="AJ69" s="298"/>
      <c r="AK69" s="289"/>
      <c r="AM69" s="300"/>
      <c r="AN69" s="300"/>
      <c r="AP69" s="334" t="s">
        <v>3181</v>
      </c>
      <c r="AQ69" s="334">
        <v>3600</v>
      </c>
      <c r="AR69" s="334">
        <v>4000</v>
      </c>
      <c r="AT69" s="300"/>
      <c r="AV69" s="344"/>
      <c r="AX69" s="296"/>
      <c r="AY69" s="298"/>
      <c r="AZ69" s="298"/>
      <c r="BA69" s="289"/>
      <c r="BC69" s="345"/>
      <c r="BD69" s="346"/>
      <c r="BE69" s="346"/>
      <c r="BF69" s="347"/>
      <c r="BH69" s="290"/>
    </row>
    <row r="70" spans="1:60">
      <c r="A70" s="716"/>
      <c r="B70" s="716"/>
      <c r="C70" s="717"/>
      <c r="D70" s="717"/>
      <c r="F70" s="659"/>
      <c r="G70" s="666"/>
      <c r="H70" s="659"/>
      <c r="I70" s="666"/>
      <c r="K70" s="713"/>
      <c r="M70" s="655"/>
      <c r="N70" s="650"/>
      <c r="O70" s="644"/>
      <c r="P70" s="657"/>
      <c r="Q70" s="650"/>
      <c r="R70" s="644"/>
      <c r="T70" s="641"/>
      <c r="U70" s="644"/>
      <c r="V70" s="647"/>
      <c r="W70" s="650"/>
      <c r="X70" s="289"/>
      <c r="Z70" s="296"/>
      <c r="AA70" s="297"/>
      <c r="AB70" s="298"/>
      <c r="AC70" s="339"/>
      <c r="AD70" s="298"/>
      <c r="AE70" s="298"/>
      <c r="AF70" s="289"/>
      <c r="AH70" s="308"/>
      <c r="AI70" s="310"/>
      <c r="AJ70" s="310"/>
      <c r="AK70" s="307"/>
      <c r="AM70" s="300"/>
      <c r="AN70" s="300"/>
      <c r="AP70" s="334"/>
      <c r="AQ70" s="334"/>
      <c r="AR70" s="334"/>
      <c r="AT70" s="311"/>
      <c r="AV70" s="344"/>
      <c r="AX70" s="308"/>
      <c r="AY70" s="310"/>
      <c r="AZ70" s="310"/>
      <c r="BA70" s="307"/>
      <c r="BC70" s="349"/>
      <c r="BD70" s="350"/>
      <c r="BE70" s="350"/>
      <c r="BF70" s="351"/>
      <c r="BH70" s="316"/>
    </row>
    <row r="71" spans="1:60" ht="22.5">
      <c r="A71" s="716"/>
      <c r="B71" s="716" t="s">
        <v>3194</v>
      </c>
      <c r="C71" s="717" t="s">
        <v>3171</v>
      </c>
      <c r="D71" s="717" t="s">
        <v>3172</v>
      </c>
      <c r="F71" s="658">
        <v>126300</v>
      </c>
      <c r="G71" s="661">
        <v>201330</v>
      </c>
      <c r="H71" s="658">
        <v>117870</v>
      </c>
      <c r="I71" s="661">
        <v>192900</v>
      </c>
      <c r="K71" s="713"/>
      <c r="L71" s="286" t="s">
        <v>2966</v>
      </c>
      <c r="M71" s="651">
        <v>1150</v>
      </c>
      <c r="N71" s="636">
        <v>1900</v>
      </c>
      <c r="O71" s="630" t="s">
        <v>3219</v>
      </c>
      <c r="P71" s="652">
        <v>1060</v>
      </c>
      <c r="Q71" s="636">
        <v>1810</v>
      </c>
      <c r="R71" s="630" t="s">
        <v>3219</v>
      </c>
      <c r="S71" s="286" t="s">
        <v>2966</v>
      </c>
      <c r="T71" s="627">
        <v>150640</v>
      </c>
      <c r="U71" s="630">
        <v>75320</v>
      </c>
      <c r="V71" s="633">
        <v>1500</v>
      </c>
      <c r="W71" s="636">
        <v>750</v>
      </c>
      <c r="X71" s="287" t="s">
        <v>3219</v>
      </c>
      <c r="Z71" s="296" t="s">
        <v>3195</v>
      </c>
      <c r="AA71" s="297">
        <v>570800</v>
      </c>
      <c r="AB71" s="298"/>
      <c r="AC71" s="339">
        <v>5700</v>
      </c>
      <c r="AD71" s="298" t="s">
        <v>3173</v>
      </c>
      <c r="AE71" s="298"/>
      <c r="AF71" s="289"/>
      <c r="AG71" s="286" t="s">
        <v>2966</v>
      </c>
      <c r="AH71" s="296">
        <v>13080</v>
      </c>
      <c r="AI71" s="298" t="s">
        <v>2966</v>
      </c>
      <c r="AJ71" s="298">
        <v>70</v>
      </c>
      <c r="AK71" s="289" t="s">
        <v>3173</v>
      </c>
      <c r="AL71" s="286" t="s">
        <v>2966</v>
      </c>
      <c r="AM71" s="333">
        <v>3500</v>
      </c>
      <c r="AN71" s="333">
        <v>3800</v>
      </c>
      <c r="AO71" s="286" t="s">
        <v>2966</v>
      </c>
      <c r="AP71" s="334" t="s">
        <v>3175</v>
      </c>
      <c r="AQ71" s="334">
        <v>7100</v>
      </c>
      <c r="AR71" s="334">
        <v>7900</v>
      </c>
      <c r="AS71" s="286" t="s">
        <v>3176</v>
      </c>
      <c r="AT71" s="300">
        <v>410</v>
      </c>
      <c r="AU71" s="286" t="s">
        <v>3176</v>
      </c>
      <c r="AV71" s="352" t="s">
        <v>3055</v>
      </c>
      <c r="AW71" s="286" t="s">
        <v>3176</v>
      </c>
      <c r="AX71" s="296">
        <v>8680</v>
      </c>
      <c r="AY71" s="298" t="s">
        <v>2966</v>
      </c>
      <c r="AZ71" s="298">
        <v>80</v>
      </c>
      <c r="BA71" s="289" t="s">
        <v>3173</v>
      </c>
      <c r="BB71" s="286" t="s">
        <v>3176</v>
      </c>
      <c r="BC71" s="345" t="s">
        <v>3103</v>
      </c>
      <c r="BD71" s="346" t="s">
        <v>3103</v>
      </c>
      <c r="BE71" s="346" t="s">
        <v>3103</v>
      </c>
      <c r="BF71" s="347" t="s">
        <v>3103</v>
      </c>
      <c r="BH71" s="290" t="s">
        <v>2965</v>
      </c>
    </row>
    <row r="72" spans="1:60">
      <c r="A72" s="716"/>
      <c r="B72" s="716"/>
      <c r="C72" s="717"/>
      <c r="D72" s="717"/>
      <c r="F72" s="659"/>
      <c r="G72" s="662"/>
      <c r="H72" s="659"/>
      <c r="I72" s="662"/>
      <c r="K72" s="713"/>
      <c r="M72" s="652"/>
      <c r="N72" s="637"/>
      <c r="O72" s="631"/>
      <c r="P72" s="652"/>
      <c r="Q72" s="637"/>
      <c r="R72" s="631"/>
      <c r="T72" s="628"/>
      <c r="U72" s="631"/>
      <c r="V72" s="634"/>
      <c r="W72" s="637"/>
      <c r="X72" s="289"/>
      <c r="Z72" s="296"/>
      <c r="AA72" s="297"/>
      <c r="AB72" s="298"/>
      <c r="AC72" s="339"/>
      <c r="AD72" s="298"/>
      <c r="AE72" s="298"/>
      <c r="AF72" s="289"/>
      <c r="AH72" s="296"/>
      <c r="AI72" s="298"/>
      <c r="AJ72" s="298"/>
      <c r="AK72" s="289"/>
      <c r="AM72" s="300"/>
      <c r="AN72" s="300"/>
      <c r="AP72" s="334"/>
      <c r="AQ72" s="334"/>
      <c r="AR72" s="334"/>
      <c r="AT72" s="300"/>
      <c r="AV72" s="344"/>
      <c r="AX72" s="296"/>
      <c r="AY72" s="298"/>
      <c r="AZ72" s="298"/>
      <c r="BA72" s="289"/>
      <c r="BC72" s="345"/>
      <c r="BD72" s="346"/>
      <c r="BE72" s="346"/>
      <c r="BF72" s="347"/>
      <c r="BH72" s="290"/>
    </row>
    <row r="73" spans="1:60">
      <c r="A73" s="716"/>
      <c r="B73" s="716"/>
      <c r="C73" s="717"/>
      <c r="D73" s="717"/>
      <c r="F73" s="659"/>
      <c r="G73" s="662"/>
      <c r="H73" s="659"/>
      <c r="I73" s="662"/>
      <c r="K73" s="713"/>
      <c r="M73" s="652"/>
      <c r="N73" s="637"/>
      <c r="O73" s="631"/>
      <c r="P73" s="652"/>
      <c r="Q73" s="637"/>
      <c r="R73" s="631"/>
      <c r="T73" s="628"/>
      <c r="U73" s="631"/>
      <c r="V73" s="634"/>
      <c r="W73" s="637"/>
      <c r="X73" s="289"/>
      <c r="Z73" s="296" t="s">
        <v>3196</v>
      </c>
      <c r="AA73" s="297">
        <v>607600</v>
      </c>
      <c r="AB73" s="298"/>
      <c r="AC73" s="339">
        <v>6070</v>
      </c>
      <c r="AD73" s="298" t="s">
        <v>3173</v>
      </c>
      <c r="AE73" s="298"/>
      <c r="AF73" s="289"/>
      <c r="AH73" s="296"/>
      <c r="AI73" s="298"/>
      <c r="AJ73" s="298"/>
      <c r="AK73" s="289"/>
      <c r="AM73" s="300"/>
      <c r="AN73" s="300"/>
      <c r="AP73" s="334" t="s">
        <v>3177</v>
      </c>
      <c r="AQ73" s="334">
        <v>3900</v>
      </c>
      <c r="AR73" s="334">
        <v>4300</v>
      </c>
      <c r="AT73" s="300"/>
      <c r="AV73" s="299"/>
      <c r="AX73" s="296"/>
      <c r="AY73" s="298"/>
      <c r="AZ73" s="298"/>
      <c r="BA73" s="289"/>
      <c r="BC73" s="340"/>
      <c r="BD73" s="341"/>
      <c r="BE73" s="341"/>
      <c r="BF73" s="342"/>
      <c r="BH73" s="290"/>
    </row>
    <row r="74" spans="1:60">
      <c r="A74" s="716"/>
      <c r="B74" s="716"/>
      <c r="C74" s="717"/>
      <c r="D74" s="717"/>
      <c r="F74" s="660"/>
      <c r="G74" s="662"/>
      <c r="H74" s="660"/>
      <c r="I74" s="662"/>
      <c r="K74" s="713"/>
      <c r="M74" s="653"/>
      <c r="N74" s="638"/>
      <c r="O74" s="632"/>
      <c r="P74" s="653"/>
      <c r="Q74" s="638"/>
      <c r="R74" s="632"/>
      <c r="T74" s="629"/>
      <c r="U74" s="632"/>
      <c r="V74" s="635"/>
      <c r="W74" s="638"/>
      <c r="X74" s="307"/>
      <c r="Z74" s="296"/>
      <c r="AA74" s="297"/>
      <c r="AB74" s="298"/>
      <c r="AC74" s="339"/>
      <c r="AD74" s="298"/>
      <c r="AE74" s="298"/>
      <c r="AF74" s="289"/>
      <c r="AH74" s="296"/>
      <c r="AI74" s="298"/>
      <c r="AJ74" s="298"/>
      <c r="AK74" s="289"/>
      <c r="AM74" s="300"/>
      <c r="AN74" s="300"/>
      <c r="AP74" s="334"/>
      <c r="AQ74" s="334"/>
      <c r="AR74" s="334"/>
      <c r="AT74" s="300"/>
      <c r="AV74" s="344"/>
      <c r="AX74" s="296"/>
      <c r="AY74" s="298"/>
      <c r="AZ74" s="298"/>
      <c r="BA74" s="289"/>
      <c r="BC74" s="345"/>
      <c r="BD74" s="346"/>
      <c r="BE74" s="346"/>
      <c r="BF74" s="347"/>
      <c r="BH74" s="290"/>
    </row>
    <row r="75" spans="1:60">
      <c r="A75" s="716"/>
      <c r="B75" s="716"/>
      <c r="C75" s="717"/>
      <c r="D75" s="717" t="s">
        <v>87</v>
      </c>
      <c r="F75" s="659">
        <v>201330</v>
      </c>
      <c r="G75" s="665"/>
      <c r="H75" s="659">
        <v>192900</v>
      </c>
      <c r="I75" s="665"/>
      <c r="K75" s="713"/>
      <c r="L75" s="286" t="s">
        <v>2966</v>
      </c>
      <c r="M75" s="654">
        <v>1900</v>
      </c>
      <c r="N75" s="648"/>
      <c r="O75" s="642" t="s">
        <v>3219</v>
      </c>
      <c r="P75" s="656">
        <v>1810</v>
      </c>
      <c r="Q75" s="648"/>
      <c r="R75" s="642" t="s">
        <v>3219</v>
      </c>
      <c r="S75" s="286" t="s">
        <v>2966</v>
      </c>
      <c r="T75" s="639">
        <v>75320</v>
      </c>
      <c r="U75" s="642"/>
      <c r="V75" s="645">
        <v>750</v>
      </c>
      <c r="W75" s="648"/>
      <c r="X75" s="289" t="s">
        <v>3219</v>
      </c>
      <c r="Z75" s="296" t="s">
        <v>3197</v>
      </c>
      <c r="AA75" s="297">
        <v>644300</v>
      </c>
      <c r="AB75" s="298"/>
      <c r="AC75" s="339">
        <v>6440</v>
      </c>
      <c r="AD75" s="298" t="s">
        <v>3173</v>
      </c>
      <c r="AE75" s="298"/>
      <c r="AF75" s="289"/>
      <c r="AH75" s="296"/>
      <c r="AI75" s="298"/>
      <c r="AJ75" s="298"/>
      <c r="AK75" s="289"/>
      <c r="AM75" s="300"/>
      <c r="AN75" s="300"/>
      <c r="AP75" s="334" t="s">
        <v>3179</v>
      </c>
      <c r="AQ75" s="334">
        <v>3400</v>
      </c>
      <c r="AR75" s="334">
        <v>3800</v>
      </c>
      <c r="AT75" s="300"/>
      <c r="AV75" s="344">
        <v>0.14000000000000001</v>
      </c>
      <c r="AX75" s="296"/>
      <c r="AY75" s="298"/>
      <c r="AZ75" s="298"/>
      <c r="BA75" s="289"/>
      <c r="BC75" s="345">
        <v>0.01</v>
      </c>
      <c r="BD75" s="346">
        <v>0.03</v>
      </c>
      <c r="BE75" s="346">
        <v>0.04</v>
      </c>
      <c r="BF75" s="347">
        <v>0.06</v>
      </c>
      <c r="BH75" s="290">
        <v>0.96</v>
      </c>
    </row>
    <row r="76" spans="1:60">
      <c r="A76" s="716"/>
      <c r="B76" s="716"/>
      <c r="C76" s="717"/>
      <c r="D76" s="717"/>
      <c r="F76" s="659"/>
      <c r="G76" s="666"/>
      <c r="H76" s="659"/>
      <c r="I76" s="666"/>
      <c r="K76" s="713"/>
      <c r="M76" s="654"/>
      <c r="N76" s="649"/>
      <c r="O76" s="643"/>
      <c r="P76" s="652"/>
      <c r="Q76" s="649"/>
      <c r="R76" s="643"/>
      <c r="T76" s="640"/>
      <c r="U76" s="643"/>
      <c r="V76" s="646"/>
      <c r="W76" s="649"/>
      <c r="X76" s="289"/>
      <c r="Z76" s="296"/>
      <c r="AA76" s="297"/>
      <c r="AB76" s="298"/>
      <c r="AC76" s="339"/>
      <c r="AD76" s="298"/>
      <c r="AE76" s="298"/>
      <c r="AF76" s="289"/>
      <c r="AH76" s="296"/>
      <c r="AI76" s="298"/>
      <c r="AJ76" s="298"/>
      <c r="AK76" s="289"/>
      <c r="AM76" s="300"/>
      <c r="AN76" s="300"/>
      <c r="AP76" s="334"/>
      <c r="AQ76" s="334"/>
      <c r="AR76" s="334"/>
      <c r="AT76" s="300"/>
      <c r="AV76" s="344"/>
      <c r="AX76" s="296"/>
      <c r="AY76" s="298"/>
      <c r="AZ76" s="298"/>
      <c r="BA76" s="289"/>
      <c r="BC76" s="345"/>
      <c r="BD76" s="346"/>
      <c r="BE76" s="346"/>
      <c r="BF76" s="347"/>
      <c r="BH76" s="290"/>
    </row>
    <row r="77" spans="1:60">
      <c r="A77" s="716"/>
      <c r="B77" s="716"/>
      <c r="C77" s="717"/>
      <c r="D77" s="717"/>
      <c r="F77" s="659"/>
      <c r="G77" s="666"/>
      <c r="H77" s="659"/>
      <c r="I77" s="666"/>
      <c r="K77" s="713"/>
      <c r="M77" s="654"/>
      <c r="N77" s="649"/>
      <c r="O77" s="643"/>
      <c r="P77" s="652"/>
      <c r="Q77" s="649"/>
      <c r="R77" s="643"/>
      <c r="T77" s="640"/>
      <c r="U77" s="643"/>
      <c r="V77" s="646"/>
      <c r="W77" s="649"/>
      <c r="X77" s="289"/>
      <c r="Z77" s="296" t="s">
        <v>3198</v>
      </c>
      <c r="AA77" s="297">
        <v>681100</v>
      </c>
      <c r="AB77" s="298"/>
      <c r="AC77" s="339">
        <v>6810</v>
      </c>
      <c r="AD77" s="298" t="s">
        <v>3173</v>
      </c>
      <c r="AE77" s="298"/>
      <c r="AF77" s="289"/>
      <c r="AH77" s="296"/>
      <c r="AI77" s="298"/>
      <c r="AJ77" s="298"/>
      <c r="AK77" s="289"/>
      <c r="AM77" s="300"/>
      <c r="AN77" s="300"/>
      <c r="AP77" s="334" t="s">
        <v>3181</v>
      </c>
      <c r="AQ77" s="334">
        <v>3000</v>
      </c>
      <c r="AR77" s="334">
        <v>3400</v>
      </c>
      <c r="AT77" s="300"/>
      <c r="AV77" s="344"/>
      <c r="AX77" s="296"/>
      <c r="AY77" s="298"/>
      <c r="AZ77" s="298"/>
      <c r="BA77" s="289"/>
      <c r="BC77" s="345"/>
      <c r="BD77" s="346"/>
      <c r="BE77" s="346"/>
      <c r="BF77" s="347"/>
      <c r="BH77" s="290"/>
    </row>
    <row r="78" spans="1:60">
      <c r="A78" s="716"/>
      <c r="B78" s="716"/>
      <c r="C78" s="717"/>
      <c r="D78" s="717"/>
      <c r="F78" s="659"/>
      <c r="G78" s="666"/>
      <c r="H78" s="659"/>
      <c r="I78" s="666"/>
      <c r="K78" s="713"/>
      <c r="M78" s="655"/>
      <c r="N78" s="650"/>
      <c r="O78" s="644"/>
      <c r="P78" s="657"/>
      <c r="Q78" s="650"/>
      <c r="R78" s="644"/>
      <c r="T78" s="641"/>
      <c r="U78" s="644"/>
      <c r="V78" s="647"/>
      <c r="W78" s="650"/>
      <c r="X78" s="289"/>
      <c r="Z78" s="296"/>
      <c r="AA78" s="297"/>
      <c r="AB78" s="298"/>
      <c r="AC78" s="339"/>
      <c r="AD78" s="298"/>
      <c r="AE78" s="298"/>
      <c r="AF78" s="289"/>
      <c r="AH78" s="296"/>
      <c r="AI78" s="298"/>
      <c r="AJ78" s="298"/>
      <c r="AK78" s="289"/>
      <c r="AM78" s="311"/>
      <c r="AN78" s="311"/>
      <c r="AP78" s="334"/>
      <c r="AQ78" s="334"/>
      <c r="AR78" s="334"/>
      <c r="AT78" s="300"/>
      <c r="AV78" s="348"/>
      <c r="AX78" s="296"/>
      <c r="AY78" s="298"/>
      <c r="AZ78" s="298"/>
      <c r="BA78" s="289"/>
      <c r="BC78" s="345"/>
      <c r="BD78" s="346"/>
      <c r="BE78" s="346"/>
      <c r="BF78" s="347"/>
      <c r="BH78" s="290"/>
    </row>
    <row r="79" spans="1:60" ht="22.5">
      <c r="A79" s="716"/>
      <c r="B79" s="716" t="s">
        <v>3199</v>
      </c>
      <c r="C79" s="717" t="s">
        <v>3171</v>
      </c>
      <c r="D79" s="717" t="s">
        <v>3172</v>
      </c>
      <c r="F79" s="658">
        <v>120490</v>
      </c>
      <c r="G79" s="661">
        <v>195520</v>
      </c>
      <c r="H79" s="658">
        <v>113260</v>
      </c>
      <c r="I79" s="661">
        <v>188290</v>
      </c>
      <c r="K79" s="713"/>
      <c r="L79" s="286" t="s">
        <v>2966</v>
      </c>
      <c r="M79" s="651">
        <v>1090</v>
      </c>
      <c r="N79" s="636">
        <v>1840</v>
      </c>
      <c r="O79" s="630" t="s">
        <v>3219</v>
      </c>
      <c r="P79" s="652">
        <v>1020</v>
      </c>
      <c r="Q79" s="636">
        <v>1770</v>
      </c>
      <c r="R79" s="630" t="s">
        <v>3219</v>
      </c>
      <c r="S79" s="286" t="s">
        <v>2966</v>
      </c>
      <c r="T79" s="627">
        <v>150640</v>
      </c>
      <c r="U79" s="630">
        <v>75320</v>
      </c>
      <c r="V79" s="633">
        <v>1500</v>
      </c>
      <c r="W79" s="636">
        <v>750</v>
      </c>
      <c r="X79" s="287" t="s">
        <v>3219</v>
      </c>
      <c r="Z79" s="296" t="s">
        <v>3200</v>
      </c>
      <c r="AA79" s="297">
        <v>717800</v>
      </c>
      <c r="AB79" s="298"/>
      <c r="AC79" s="339">
        <v>7170</v>
      </c>
      <c r="AD79" s="298" t="s">
        <v>3173</v>
      </c>
      <c r="AE79" s="298"/>
      <c r="AF79" s="289"/>
      <c r="AG79" s="286" t="s">
        <v>2966</v>
      </c>
      <c r="AH79" s="332">
        <v>11950</v>
      </c>
      <c r="AI79" s="330" t="s">
        <v>2966</v>
      </c>
      <c r="AJ79" s="330">
        <v>60</v>
      </c>
      <c r="AK79" s="287" t="s">
        <v>3173</v>
      </c>
      <c r="AL79" s="286" t="s">
        <v>2966</v>
      </c>
      <c r="AM79" s="300">
        <v>3000</v>
      </c>
      <c r="AN79" s="300">
        <v>3300</v>
      </c>
      <c r="AO79" s="286" t="s">
        <v>2966</v>
      </c>
      <c r="AP79" s="334" t="s">
        <v>3175</v>
      </c>
      <c r="AQ79" s="334">
        <v>6100</v>
      </c>
      <c r="AR79" s="334">
        <v>6800</v>
      </c>
      <c r="AS79" s="286" t="s">
        <v>3176</v>
      </c>
      <c r="AT79" s="333">
        <v>350</v>
      </c>
      <c r="AU79" s="286" t="s">
        <v>3176</v>
      </c>
      <c r="AV79" s="344" t="s">
        <v>3055</v>
      </c>
      <c r="AW79" s="286" t="s">
        <v>3176</v>
      </c>
      <c r="AX79" s="332">
        <v>7440</v>
      </c>
      <c r="AY79" s="330" t="s">
        <v>2966</v>
      </c>
      <c r="AZ79" s="330">
        <v>70</v>
      </c>
      <c r="BA79" s="287" t="s">
        <v>3173</v>
      </c>
      <c r="BB79" s="286" t="s">
        <v>3176</v>
      </c>
      <c r="BC79" s="353" t="s">
        <v>3103</v>
      </c>
      <c r="BD79" s="354" t="s">
        <v>3103</v>
      </c>
      <c r="BE79" s="354" t="s">
        <v>3103</v>
      </c>
      <c r="BF79" s="355" t="s">
        <v>3103</v>
      </c>
      <c r="BH79" s="288" t="s">
        <v>2965</v>
      </c>
    </row>
    <row r="80" spans="1:60">
      <c r="A80" s="716"/>
      <c r="B80" s="716"/>
      <c r="C80" s="717"/>
      <c r="D80" s="717"/>
      <c r="F80" s="659"/>
      <c r="G80" s="662"/>
      <c r="H80" s="659"/>
      <c r="I80" s="662"/>
      <c r="K80" s="713"/>
      <c r="M80" s="652"/>
      <c r="N80" s="637"/>
      <c r="O80" s="631"/>
      <c r="P80" s="652"/>
      <c r="Q80" s="637"/>
      <c r="R80" s="631"/>
      <c r="T80" s="628"/>
      <c r="U80" s="631"/>
      <c r="V80" s="634"/>
      <c r="W80" s="637"/>
      <c r="X80" s="289"/>
      <c r="Z80" s="296"/>
      <c r="AA80" s="297"/>
      <c r="AB80" s="298"/>
      <c r="AC80" s="339"/>
      <c r="AD80" s="298"/>
      <c r="AE80" s="298"/>
      <c r="AF80" s="289"/>
      <c r="AH80" s="296"/>
      <c r="AI80" s="298"/>
      <c r="AJ80" s="298"/>
      <c r="AK80" s="289"/>
      <c r="AM80" s="300"/>
      <c r="AN80" s="300"/>
      <c r="AP80" s="334"/>
      <c r="AQ80" s="334"/>
      <c r="AR80" s="334"/>
      <c r="AT80" s="300"/>
      <c r="AV80" s="344"/>
      <c r="AX80" s="296"/>
      <c r="AY80" s="298"/>
      <c r="AZ80" s="298"/>
      <c r="BA80" s="289"/>
      <c r="BC80" s="345"/>
      <c r="BD80" s="346"/>
      <c r="BE80" s="346"/>
      <c r="BF80" s="347"/>
      <c r="BH80" s="290"/>
    </row>
    <row r="81" spans="1:60">
      <c r="A81" s="716"/>
      <c r="B81" s="716"/>
      <c r="C81" s="717"/>
      <c r="D81" s="717"/>
      <c r="F81" s="659"/>
      <c r="G81" s="662"/>
      <c r="H81" s="659"/>
      <c r="I81" s="662"/>
      <c r="K81" s="713"/>
      <c r="M81" s="652"/>
      <c r="N81" s="637"/>
      <c r="O81" s="631"/>
      <c r="P81" s="652"/>
      <c r="Q81" s="637"/>
      <c r="R81" s="631"/>
      <c r="T81" s="628"/>
      <c r="U81" s="631"/>
      <c r="V81" s="634"/>
      <c r="W81" s="637"/>
      <c r="X81" s="289"/>
      <c r="Z81" s="296"/>
      <c r="AA81" s="297"/>
      <c r="AB81" s="298"/>
      <c r="AC81" s="339"/>
      <c r="AD81" s="298"/>
      <c r="AE81" s="298"/>
      <c r="AF81" s="289"/>
      <c r="AH81" s="296"/>
      <c r="AI81" s="298"/>
      <c r="AJ81" s="298"/>
      <c r="AK81" s="289"/>
      <c r="AM81" s="300"/>
      <c r="AN81" s="300"/>
      <c r="AP81" s="334" t="s">
        <v>3177</v>
      </c>
      <c r="AQ81" s="334">
        <v>3300</v>
      </c>
      <c r="AR81" s="334">
        <v>3700</v>
      </c>
      <c r="AT81" s="300"/>
      <c r="AV81" s="299"/>
      <c r="AX81" s="296"/>
      <c r="AY81" s="298"/>
      <c r="AZ81" s="298"/>
      <c r="BA81" s="289"/>
      <c r="BC81" s="340"/>
      <c r="BD81" s="341"/>
      <c r="BE81" s="341"/>
      <c r="BF81" s="342"/>
      <c r="BH81" s="290"/>
    </row>
    <row r="82" spans="1:60">
      <c r="A82" s="716"/>
      <c r="B82" s="716"/>
      <c r="C82" s="717"/>
      <c r="D82" s="717"/>
      <c r="F82" s="660"/>
      <c r="G82" s="662"/>
      <c r="H82" s="660"/>
      <c r="I82" s="662"/>
      <c r="K82" s="713"/>
      <c r="M82" s="653"/>
      <c r="N82" s="638"/>
      <c r="O82" s="632"/>
      <c r="P82" s="653"/>
      <c r="Q82" s="638"/>
      <c r="R82" s="632"/>
      <c r="T82" s="629"/>
      <c r="U82" s="632"/>
      <c r="V82" s="635"/>
      <c r="W82" s="638"/>
      <c r="X82" s="307"/>
      <c r="Z82" s="296"/>
      <c r="AA82" s="297"/>
      <c r="AB82" s="298"/>
      <c r="AC82" s="339"/>
      <c r="AD82" s="298"/>
      <c r="AE82" s="298"/>
      <c r="AF82" s="289"/>
      <c r="AH82" s="296"/>
      <c r="AI82" s="298"/>
      <c r="AJ82" s="298"/>
      <c r="AK82" s="289"/>
      <c r="AM82" s="300"/>
      <c r="AN82" s="300"/>
      <c r="AP82" s="334"/>
      <c r="AQ82" s="334"/>
      <c r="AR82" s="334"/>
      <c r="AT82" s="300"/>
      <c r="AV82" s="344"/>
      <c r="AX82" s="296"/>
      <c r="AY82" s="298"/>
      <c r="AZ82" s="298"/>
      <c r="BA82" s="289"/>
      <c r="BC82" s="345"/>
      <c r="BD82" s="346"/>
      <c r="BE82" s="346"/>
      <c r="BF82" s="347"/>
      <c r="BH82" s="290"/>
    </row>
    <row r="83" spans="1:60">
      <c r="A83" s="716"/>
      <c r="B83" s="716"/>
      <c r="C83" s="717"/>
      <c r="D83" s="717" t="s">
        <v>87</v>
      </c>
      <c r="F83" s="659">
        <v>195520</v>
      </c>
      <c r="G83" s="665"/>
      <c r="H83" s="659">
        <v>188290</v>
      </c>
      <c r="I83" s="665"/>
      <c r="K83" s="713"/>
      <c r="L83" s="286" t="s">
        <v>2966</v>
      </c>
      <c r="M83" s="654">
        <v>1840</v>
      </c>
      <c r="N83" s="648"/>
      <c r="O83" s="642" t="s">
        <v>3219</v>
      </c>
      <c r="P83" s="656">
        <v>1770</v>
      </c>
      <c r="Q83" s="648"/>
      <c r="R83" s="642" t="s">
        <v>3219</v>
      </c>
      <c r="S83" s="286" t="s">
        <v>2966</v>
      </c>
      <c r="T83" s="639">
        <v>75320</v>
      </c>
      <c r="U83" s="642"/>
      <c r="V83" s="645">
        <v>750</v>
      </c>
      <c r="W83" s="648"/>
      <c r="X83" s="289" t="s">
        <v>3219</v>
      </c>
      <c r="Z83" s="296"/>
      <c r="AA83" s="297"/>
      <c r="AB83" s="298"/>
      <c r="AC83" s="339"/>
      <c r="AD83" s="298"/>
      <c r="AE83" s="298"/>
      <c r="AF83" s="289"/>
      <c r="AH83" s="296"/>
      <c r="AI83" s="298"/>
      <c r="AJ83" s="298"/>
      <c r="AK83" s="289"/>
      <c r="AM83" s="300"/>
      <c r="AN83" s="300"/>
      <c r="AP83" s="334" t="s">
        <v>3179</v>
      </c>
      <c r="AQ83" s="334">
        <v>2900</v>
      </c>
      <c r="AR83" s="334">
        <v>3200</v>
      </c>
      <c r="AT83" s="300"/>
      <c r="AV83" s="344">
        <v>0.13</v>
      </c>
      <c r="AX83" s="296"/>
      <c r="AY83" s="298"/>
      <c r="AZ83" s="298"/>
      <c r="BA83" s="289"/>
      <c r="BC83" s="345">
        <v>0.01</v>
      </c>
      <c r="BD83" s="346">
        <v>0.03</v>
      </c>
      <c r="BE83" s="346">
        <v>0.04</v>
      </c>
      <c r="BF83" s="347">
        <v>0.06</v>
      </c>
      <c r="BH83" s="290">
        <v>0.96</v>
      </c>
    </row>
    <row r="84" spans="1:60">
      <c r="A84" s="716"/>
      <c r="B84" s="716"/>
      <c r="C84" s="717"/>
      <c r="D84" s="717"/>
      <c r="F84" s="659"/>
      <c r="G84" s="666"/>
      <c r="H84" s="659"/>
      <c r="I84" s="666"/>
      <c r="K84" s="713"/>
      <c r="M84" s="654"/>
      <c r="N84" s="649"/>
      <c r="O84" s="643"/>
      <c r="P84" s="652"/>
      <c r="Q84" s="649"/>
      <c r="R84" s="643"/>
      <c r="T84" s="640"/>
      <c r="U84" s="643"/>
      <c r="V84" s="646"/>
      <c r="W84" s="649"/>
      <c r="X84" s="289"/>
      <c r="Z84" s="296"/>
      <c r="AA84" s="297"/>
      <c r="AB84" s="298"/>
      <c r="AC84" s="339"/>
      <c r="AD84" s="298"/>
      <c r="AE84" s="298"/>
      <c r="AF84" s="289"/>
      <c r="AH84" s="296"/>
      <c r="AI84" s="298"/>
      <c r="AJ84" s="298"/>
      <c r="AK84" s="289"/>
      <c r="AM84" s="300"/>
      <c r="AN84" s="300"/>
      <c r="AP84" s="334"/>
      <c r="AQ84" s="334"/>
      <c r="AR84" s="334"/>
      <c r="AT84" s="300"/>
      <c r="AV84" s="344"/>
      <c r="AX84" s="296"/>
      <c r="AY84" s="298"/>
      <c r="AZ84" s="298"/>
      <c r="BA84" s="289"/>
      <c r="BC84" s="345"/>
      <c r="BD84" s="346"/>
      <c r="BE84" s="346"/>
      <c r="BF84" s="347"/>
      <c r="BH84" s="290"/>
    </row>
    <row r="85" spans="1:60">
      <c r="A85" s="716"/>
      <c r="B85" s="716"/>
      <c r="C85" s="717"/>
      <c r="D85" s="717"/>
      <c r="F85" s="659"/>
      <c r="G85" s="666"/>
      <c r="H85" s="659"/>
      <c r="I85" s="666"/>
      <c r="K85" s="713"/>
      <c r="M85" s="654"/>
      <c r="N85" s="649"/>
      <c r="O85" s="643"/>
      <c r="P85" s="652"/>
      <c r="Q85" s="649"/>
      <c r="R85" s="643"/>
      <c r="T85" s="640"/>
      <c r="U85" s="643"/>
      <c r="V85" s="646"/>
      <c r="W85" s="649"/>
      <c r="X85" s="289"/>
      <c r="Z85" s="296"/>
      <c r="AA85" s="297"/>
      <c r="AB85" s="298"/>
      <c r="AC85" s="339"/>
      <c r="AD85" s="298"/>
      <c r="AE85" s="298"/>
      <c r="AF85" s="289"/>
      <c r="AH85" s="296"/>
      <c r="AI85" s="298"/>
      <c r="AJ85" s="298"/>
      <c r="AK85" s="289"/>
      <c r="AM85" s="300"/>
      <c r="AN85" s="300"/>
      <c r="AP85" s="334" t="s">
        <v>3181</v>
      </c>
      <c r="AQ85" s="334">
        <v>2600</v>
      </c>
      <c r="AR85" s="334">
        <v>2900</v>
      </c>
      <c r="AT85" s="300"/>
      <c r="AV85" s="344"/>
      <c r="AX85" s="296"/>
      <c r="AY85" s="298"/>
      <c r="AZ85" s="298"/>
      <c r="BA85" s="289"/>
      <c r="BC85" s="345"/>
      <c r="BD85" s="346"/>
      <c r="BE85" s="346"/>
      <c r="BF85" s="347"/>
      <c r="BH85" s="290"/>
    </row>
    <row r="86" spans="1:60">
      <c r="A86" s="716"/>
      <c r="B86" s="716"/>
      <c r="C86" s="717"/>
      <c r="D86" s="717"/>
      <c r="F86" s="659"/>
      <c r="G86" s="666"/>
      <c r="H86" s="659"/>
      <c r="I86" s="666"/>
      <c r="K86" s="714"/>
      <c r="M86" s="655"/>
      <c r="N86" s="650"/>
      <c r="O86" s="644"/>
      <c r="P86" s="657"/>
      <c r="Q86" s="650"/>
      <c r="R86" s="644"/>
      <c r="T86" s="641"/>
      <c r="U86" s="644"/>
      <c r="V86" s="647"/>
      <c r="W86" s="650"/>
      <c r="X86" s="289"/>
      <c r="Z86" s="296"/>
      <c r="AA86" s="297"/>
      <c r="AB86" s="298"/>
      <c r="AC86" s="339"/>
      <c r="AD86" s="298"/>
      <c r="AE86" s="298"/>
      <c r="AF86" s="289"/>
      <c r="AH86" s="308"/>
      <c r="AI86" s="310"/>
      <c r="AJ86" s="310"/>
      <c r="AK86" s="307"/>
      <c r="AM86" s="300"/>
      <c r="AN86" s="300"/>
      <c r="AP86" s="334"/>
      <c r="AQ86" s="334"/>
      <c r="AR86" s="334"/>
      <c r="AT86" s="311"/>
      <c r="AV86" s="344"/>
      <c r="AX86" s="308"/>
      <c r="AY86" s="310"/>
      <c r="AZ86" s="310"/>
      <c r="BA86" s="307"/>
      <c r="BC86" s="349"/>
      <c r="BD86" s="350"/>
      <c r="BE86" s="350"/>
      <c r="BF86" s="351"/>
      <c r="BH86" s="316"/>
    </row>
    <row r="87" spans="1:60" ht="22.5">
      <c r="A87" s="716" t="s">
        <v>3202</v>
      </c>
      <c r="B87" s="716" t="s">
        <v>3170</v>
      </c>
      <c r="C87" s="717" t="s">
        <v>3171</v>
      </c>
      <c r="D87" s="717" t="s">
        <v>3172</v>
      </c>
      <c r="F87" s="658">
        <v>154930</v>
      </c>
      <c r="G87" s="661">
        <v>229380</v>
      </c>
      <c r="H87" s="658">
        <v>138200</v>
      </c>
      <c r="I87" s="661">
        <v>212650</v>
      </c>
      <c r="K87" s="712">
        <v>0.84</v>
      </c>
      <c r="L87" s="286" t="s">
        <v>2966</v>
      </c>
      <c r="M87" s="651">
        <v>1420</v>
      </c>
      <c r="N87" s="636">
        <v>2170</v>
      </c>
      <c r="O87" s="630" t="s">
        <v>3219</v>
      </c>
      <c r="P87" s="652">
        <v>1260</v>
      </c>
      <c r="Q87" s="636">
        <v>2010</v>
      </c>
      <c r="R87" s="630" t="s">
        <v>3219</v>
      </c>
      <c r="S87" s="286" t="s">
        <v>2966</v>
      </c>
      <c r="T87" s="627">
        <v>149480</v>
      </c>
      <c r="U87" s="630">
        <v>74740</v>
      </c>
      <c r="V87" s="633">
        <v>1490</v>
      </c>
      <c r="W87" s="636">
        <v>740</v>
      </c>
      <c r="X87" s="287" t="s">
        <v>3219</v>
      </c>
      <c r="Y87" s="286" t="s">
        <v>2966</v>
      </c>
      <c r="Z87" s="691" t="s">
        <v>3178</v>
      </c>
      <c r="AA87" s="694"/>
      <c r="AB87" s="298"/>
      <c r="AC87" s="339"/>
      <c r="AD87" s="298"/>
      <c r="AE87" s="298"/>
      <c r="AF87" s="289"/>
      <c r="AG87" s="286" t="s">
        <v>2966</v>
      </c>
      <c r="AH87" s="296">
        <v>20970</v>
      </c>
      <c r="AI87" s="298" t="s">
        <v>2966</v>
      </c>
      <c r="AJ87" s="298">
        <v>150</v>
      </c>
      <c r="AK87" s="289" t="s">
        <v>3173</v>
      </c>
      <c r="AL87" s="286" t="s">
        <v>2966</v>
      </c>
      <c r="AM87" s="333">
        <v>5200</v>
      </c>
      <c r="AN87" s="333">
        <v>5800</v>
      </c>
      <c r="AO87" s="286" t="s">
        <v>2966</v>
      </c>
      <c r="AP87" s="334" t="s">
        <v>3175</v>
      </c>
      <c r="AQ87" s="334">
        <v>10600</v>
      </c>
      <c r="AR87" s="334">
        <v>11800</v>
      </c>
      <c r="AS87" s="286" t="s">
        <v>3176</v>
      </c>
      <c r="AT87" s="300">
        <v>820</v>
      </c>
      <c r="AU87" s="286" t="s">
        <v>3176</v>
      </c>
      <c r="AV87" s="352" t="s">
        <v>3055</v>
      </c>
      <c r="AW87" s="286" t="s">
        <v>3176</v>
      </c>
      <c r="AX87" s="296">
        <v>17220</v>
      </c>
      <c r="AY87" s="298" t="s">
        <v>2966</v>
      </c>
      <c r="AZ87" s="298">
        <v>170</v>
      </c>
      <c r="BA87" s="289" t="s">
        <v>3173</v>
      </c>
      <c r="BB87" s="286" t="s">
        <v>3176</v>
      </c>
      <c r="BC87" s="345" t="s">
        <v>3103</v>
      </c>
      <c r="BD87" s="346" t="s">
        <v>3103</v>
      </c>
      <c r="BE87" s="346" t="s">
        <v>3103</v>
      </c>
      <c r="BF87" s="347" t="s">
        <v>3103</v>
      </c>
      <c r="BH87" s="290" t="s">
        <v>2965</v>
      </c>
    </row>
    <row r="88" spans="1:60">
      <c r="A88" s="716"/>
      <c r="B88" s="716"/>
      <c r="C88" s="717"/>
      <c r="D88" s="717"/>
      <c r="F88" s="659"/>
      <c r="G88" s="662"/>
      <c r="H88" s="659"/>
      <c r="I88" s="662"/>
      <c r="K88" s="713"/>
      <c r="M88" s="652"/>
      <c r="N88" s="637"/>
      <c r="O88" s="631"/>
      <c r="P88" s="652"/>
      <c r="Q88" s="637"/>
      <c r="R88" s="631"/>
      <c r="T88" s="628"/>
      <c r="U88" s="631"/>
      <c r="V88" s="634"/>
      <c r="W88" s="637"/>
      <c r="X88" s="289"/>
      <c r="Z88" s="691"/>
      <c r="AA88" s="694"/>
      <c r="AB88" s="298"/>
      <c r="AC88" s="339"/>
      <c r="AD88" s="298"/>
      <c r="AE88" s="298"/>
      <c r="AF88" s="289"/>
      <c r="AH88" s="296"/>
      <c r="AI88" s="298"/>
      <c r="AJ88" s="298"/>
      <c r="AK88" s="289"/>
      <c r="AM88" s="300"/>
      <c r="AN88" s="300"/>
      <c r="AP88" s="334"/>
      <c r="AQ88" s="334"/>
      <c r="AR88" s="334"/>
      <c r="AT88" s="300"/>
      <c r="AV88" s="344"/>
      <c r="AX88" s="296"/>
      <c r="AY88" s="298"/>
      <c r="AZ88" s="298"/>
      <c r="BA88" s="289"/>
      <c r="BC88" s="345"/>
      <c r="BD88" s="346"/>
      <c r="BE88" s="346"/>
      <c r="BF88" s="347"/>
      <c r="BH88" s="290"/>
    </row>
    <row r="89" spans="1:60">
      <c r="A89" s="716"/>
      <c r="B89" s="716"/>
      <c r="C89" s="717"/>
      <c r="D89" s="717"/>
      <c r="F89" s="659"/>
      <c r="G89" s="662"/>
      <c r="H89" s="659"/>
      <c r="I89" s="662"/>
      <c r="K89" s="713"/>
      <c r="M89" s="652"/>
      <c r="N89" s="637"/>
      <c r="O89" s="631"/>
      <c r="P89" s="652"/>
      <c r="Q89" s="637"/>
      <c r="R89" s="631"/>
      <c r="T89" s="628"/>
      <c r="U89" s="631"/>
      <c r="V89" s="634"/>
      <c r="W89" s="637"/>
      <c r="X89" s="289"/>
      <c r="Z89" s="691"/>
      <c r="AA89" s="694"/>
      <c r="AB89" s="298"/>
      <c r="AC89" s="339"/>
      <c r="AD89" s="298"/>
      <c r="AE89" s="298"/>
      <c r="AF89" s="289"/>
      <c r="AH89" s="296"/>
      <c r="AI89" s="298"/>
      <c r="AJ89" s="298"/>
      <c r="AK89" s="289"/>
      <c r="AM89" s="300"/>
      <c r="AN89" s="300"/>
      <c r="AP89" s="334" t="s">
        <v>3177</v>
      </c>
      <c r="AQ89" s="334">
        <v>5800</v>
      </c>
      <c r="AR89" s="334">
        <v>6500</v>
      </c>
      <c r="AT89" s="300"/>
      <c r="AV89" s="299"/>
      <c r="AX89" s="296"/>
      <c r="AY89" s="298"/>
      <c r="AZ89" s="298"/>
      <c r="BA89" s="289"/>
      <c r="BC89" s="340"/>
      <c r="BD89" s="341"/>
      <c r="BE89" s="341"/>
      <c r="BF89" s="342"/>
      <c r="BH89" s="290"/>
    </row>
    <row r="90" spans="1:60">
      <c r="A90" s="716"/>
      <c r="B90" s="716"/>
      <c r="C90" s="717"/>
      <c r="D90" s="717"/>
      <c r="F90" s="660"/>
      <c r="G90" s="662"/>
      <c r="H90" s="660"/>
      <c r="I90" s="662"/>
      <c r="K90" s="713"/>
      <c r="M90" s="653"/>
      <c r="N90" s="638"/>
      <c r="O90" s="632"/>
      <c r="P90" s="653"/>
      <c r="Q90" s="638"/>
      <c r="R90" s="632"/>
      <c r="T90" s="629"/>
      <c r="U90" s="632"/>
      <c r="V90" s="635"/>
      <c r="W90" s="638"/>
      <c r="X90" s="307"/>
      <c r="Z90" s="691"/>
      <c r="AA90" s="694"/>
      <c r="AB90" s="298"/>
      <c r="AC90" s="339"/>
      <c r="AD90" s="298"/>
      <c r="AE90" s="298"/>
      <c r="AF90" s="289"/>
      <c r="AH90" s="296"/>
      <c r="AI90" s="298"/>
      <c r="AJ90" s="298"/>
      <c r="AK90" s="289"/>
      <c r="AM90" s="300"/>
      <c r="AN90" s="300"/>
      <c r="AP90" s="334"/>
      <c r="AQ90" s="334"/>
      <c r="AR90" s="334"/>
      <c r="AT90" s="300"/>
      <c r="AV90" s="344"/>
      <c r="AX90" s="296"/>
      <c r="AY90" s="298"/>
      <c r="AZ90" s="298"/>
      <c r="BA90" s="289"/>
      <c r="BC90" s="345"/>
      <c r="BD90" s="346"/>
      <c r="BE90" s="346"/>
      <c r="BF90" s="347"/>
      <c r="BH90" s="290"/>
    </row>
    <row r="91" spans="1:60">
      <c r="A91" s="716"/>
      <c r="B91" s="716"/>
      <c r="C91" s="717"/>
      <c r="D91" s="717" t="s">
        <v>87</v>
      </c>
      <c r="F91" s="659">
        <v>229380</v>
      </c>
      <c r="G91" s="665"/>
      <c r="H91" s="659">
        <v>212650</v>
      </c>
      <c r="I91" s="665"/>
      <c r="K91" s="713"/>
      <c r="L91" s="286" t="s">
        <v>2966</v>
      </c>
      <c r="M91" s="654">
        <v>2170</v>
      </c>
      <c r="N91" s="648"/>
      <c r="O91" s="642" t="s">
        <v>3219</v>
      </c>
      <c r="P91" s="656">
        <v>2010</v>
      </c>
      <c r="Q91" s="648"/>
      <c r="R91" s="642" t="s">
        <v>3219</v>
      </c>
      <c r="S91" s="286" t="s">
        <v>2966</v>
      </c>
      <c r="T91" s="639">
        <v>74740</v>
      </c>
      <c r="U91" s="642"/>
      <c r="V91" s="645">
        <v>740</v>
      </c>
      <c r="W91" s="648"/>
      <c r="X91" s="289" t="s">
        <v>3219</v>
      </c>
      <c r="Z91" s="296"/>
      <c r="AA91" s="297"/>
      <c r="AB91" s="298"/>
      <c r="AC91" s="339"/>
      <c r="AD91" s="298"/>
      <c r="AE91" s="298"/>
      <c r="AF91" s="289"/>
      <c r="AH91" s="296"/>
      <c r="AI91" s="298"/>
      <c r="AJ91" s="298"/>
      <c r="AK91" s="289"/>
      <c r="AM91" s="300"/>
      <c r="AN91" s="300"/>
      <c r="AP91" s="334" t="s">
        <v>3179</v>
      </c>
      <c r="AQ91" s="334">
        <v>5100</v>
      </c>
      <c r="AR91" s="334">
        <v>5600</v>
      </c>
      <c r="AT91" s="300"/>
      <c r="AV91" s="344">
        <v>0.12</v>
      </c>
      <c r="AX91" s="296"/>
      <c r="AY91" s="298"/>
      <c r="AZ91" s="298"/>
      <c r="BA91" s="289"/>
      <c r="BC91" s="345">
        <v>0.01</v>
      </c>
      <c r="BD91" s="346">
        <v>0.03</v>
      </c>
      <c r="BE91" s="346">
        <v>0.04</v>
      </c>
      <c r="BF91" s="347">
        <v>0.05</v>
      </c>
      <c r="BH91" s="290">
        <v>0.91</v>
      </c>
    </row>
    <row r="92" spans="1:60">
      <c r="A92" s="716"/>
      <c r="B92" s="716"/>
      <c r="C92" s="717"/>
      <c r="D92" s="717"/>
      <c r="F92" s="659"/>
      <c r="G92" s="666"/>
      <c r="H92" s="659"/>
      <c r="I92" s="666"/>
      <c r="K92" s="713"/>
      <c r="M92" s="654"/>
      <c r="N92" s="649"/>
      <c r="O92" s="643"/>
      <c r="P92" s="652"/>
      <c r="Q92" s="649"/>
      <c r="R92" s="643"/>
      <c r="T92" s="640"/>
      <c r="U92" s="643"/>
      <c r="V92" s="646"/>
      <c r="W92" s="649"/>
      <c r="X92" s="289"/>
      <c r="Z92" s="296"/>
      <c r="AA92" s="297"/>
      <c r="AB92" s="298"/>
      <c r="AC92" s="339"/>
      <c r="AD92" s="298"/>
      <c r="AE92" s="298"/>
      <c r="AF92" s="289"/>
      <c r="AH92" s="296"/>
      <c r="AI92" s="298"/>
      <c r="AJ92" s="298"/>
      <c r="AK92" s="289"/>
      <c r="AM92" s="300"/>
      <c r="AN92" s="300"/>
      <c r="AP92" s="334"/>
      <c r="AQ92" s="334"/>
      <c r="AR92" s="334"/>
      <c r="AT92" s="300"/>
      <c r="AV92" s="344"/>
      <c r="AX92" s="296"/>
      <c r="AY92" s="298"/>
      <c r="AZ92" s="298"/>
      <c r="BA92" s="289"/>
      <c r="BC92" s="345"/>
      <c r="BD92" s="346"/>
      <c r="BE92" s="346"/>
      <c r="BF92" s="347"/>
      <c r="BH92" s="290"/>
    </row>
    <row r="93" spans="1:60">
      <c r="A93" s="716"/>
      <c r="B93" s="716"/>
      <c r="C93" s="717"/>
      <c r="D93" s="717"/>
      <c r="F93" s="659"/>
      <c r="G93" s="666"/>
      <c r="H93" s="659"/>
      <c r="I93" s="666"/>
      <c r="K93" s="713"/>
      <c r="M93" s="654"/>
      <c r="N93" s="649"/>
      <c r="O93" s="643"/>
      <c r="P93" s="652"/>
      <c r="Q93" s="649"/>
      <c r="R93" s="643"/>
      <c r="T93" s="640"/>
      <c r="U93" s="643"/>
      <c r="V93" s="646"/>
      <c r="W93" s="649"/>
      <c r="X93" s="289"/>
      <c r="Z93" s="296" t="s">
        <v>3180</v>
      </c>
      <c r="AA93" s="297">
        <v>256800</v>
      </c>
      <c r="AB93" s="298" t="s">
        <v>3220</v>
      </c>
      <c r="AC93" s="339">
        <v>2560</v>
      </c>
      <c r="AD93" s="298" t="s">
        <v>3173</v>
      </c>
      <c r="AF93" s="289"/>
      <c r="AH93" s="296"/>
      <c r="AI93" s="298"/>
      <c r="AJ93" s="298"/>
      <c r="AK93" s="289"/>
      <c r="AM93" s="300"/>
      <c r="AN93" s="300"/>
      <c r="AP93" s="334" t="s">
        <v>3181</v>
      </c>
      <c r="AQ93" s="334">
        <v>4500</v>
      </c>
      <c r="AR93" s="334">
        <v>5000</v>
      </c>
      <c r="AT93" s="300"/>
      <c r="AV93" s="344"/>
      <c r="AX93" s="296"/>
      <c r="AY93" s="298"/>
      <c r="AZ93" s="298"/>
      <c r="BA93" s="289"/>
      <c r="BC93" s="345"/>
      <c r="BD93" s="346"/>
      <c r="BE93" s="346"/>
      <c r="BF93" s="347"/>
      <c r="BH93" s="290"/>
    </row>
    <row r="94" spans="1:60">
      <c r="A94" s="716"/>
      <c r="B94" s="716"/>
      <c r="C94" s="717"/>
      <c r="D94" s="717"/>
      <c r="F94" s="659"/>
      <c r="G94" s="666"/>
      <c r="H94" s="659"/>
      <c r="I94" s="666"/>
      <c r="K94" s="713"/>
      <c r="M94" s="655"/>
      <c r="N94" s="650"/>
      <c r="O94" s="644"/>
      <c r="P94" s="657"/>
      <c r="Q94" s="650"/>
      <c r="R94" s="644"/>
      <c r="T94" s="641"/>
      <c r="U94" s="644"/>
      <c r="V94" s="647"/>
      <c r="W94" s="650"/>
      <c r="X94" s="289"/>
      <c r="Z94" s="296"/>
      <c r="AA94" s="297"/>
      <c r="AB94" s="298"/>
      <c r="AC94" s="339"/>
      <c r="AD94" s="298"/>
      <c r="AE94" s="298"/>
      <c r="AF94" s="289"/>
      <c r="AH94" s="296"/>
      <c r="AI94" s="298"/>
      <c r="AJ94" s="298"/>
      <c r="AK94" s="289"/>
      <c r="AM94" s="311"/>
      <c r="AN94" s="311"/>
      <c r="AP94" s="334"/>
      <c r="AQ94" s="334"/>
      <c r="AR94" s="334"/>
      <c r="AT94" s="300"/>
      <c r="AV94" s="348"/>
      <c r="AX94" s="296"/>
      <c r="AY94" s="298"/>
      <c r="AZ94" s="298"/>
      <c r="BA94" s="289"/>
      <c r="BC94" s="345"/>
      <c r="BD94" s="346"/>
      <c r="BE94" s="346"/>
      <c r="BF94" s="347"/>
      <c r="BH94" s="290"/>
    </row>
    <row r="95" spans="1:60" ht="22.5">
      <c r="A95" s="716"/>
      <c r="B95" s="716" t="s">
        <v>3182</v>
      </c>
      <c r="C95" s="717" t="s">
        <v>3171</v>
      </c>
      <c r="D95" s="717" t="s">
        <v>3172</v>
      </c>
      <c r="F95" s="658">
        <v>138240</v>
      </c>
      <c r="G95" s="661">
        <v>212690</v>
      </c>
      <c r="H95" s="658">
        <v>125690</v>
      </c>
      <c r="I95" s="661">
        <v>200140</v>
      </c>
      <c r="K95" s="713"/>
      <c r="L95" s="286" t="s">
        <v>2966</v>
      </c>
      <c r="M95" s="651">
        <v>1260</v>
      </c>
      <c r="N95" s="636">
        <v>2010</v>
      </c>
      <c r="O95" s="630" t="s">
        <v>3219</v>
      </c>
      <c r="P95" s="652">
        <v>1130</v>
      </c>
      <c r="Q95" s="636">
        <v>1880</v>
      </c>
      <c r="R95" s="630" t="s">
        <v>3219</v>
      </c>
      <c r="S95" s="286" t="s">
        <v>2966</v>
      </c>
      <c r="T95" s="627">
        <v>149480</v>
      </c>
      <c r="U95" s="630">
        <v>74740</v>
      </c>
      <c r="V95" s="633">
        <v>1490</v>
      </c>
      <c r="W95" s="636">
        <v>740</v>
      </c>
      <c r="X95" s="287" t="s">
        <v>3219</v>
      </c>
      <c r="Z95" s="296" t="s">
        <v>3183</v>
      </c>
      <c r="AA95" s="297">
        <v>275100</v>
      </c>
      <c r="AB95" s="298"/>
      <c r="AC95" s="339">
        <v>2750</v>
      </c>
      <c r="AD95" s="298" t="s">
        <v>3173</v>
      </c>
      <c r="AE95" s="298"/>
      <c r="AF95" s="289"/>
      <c r="AG95" s="286" t="s">
        <v>2966</v>
      </c>
      <c r="AH95" s="332">
        <v>17020</v>
      </c>
      <c r="AI95" s="330" t="s">
        <v>2966</v>
      </c>
      <c r="AJ95" s="330">
        <v>110</v>
      </c>
      <c r="AK95" s="287" t="s">
        <v>3173</v>
      </c>
      <c r="AL95" s="286" t="s">
        <v>2966</v>
      </c>
      <c r="AM95" s="300">
        <v>4600</v>
      </c>
      <c r="AN95" s="300">
        <v>5000</v>
      </c>
      <c r="AO95" s="286" t="s">
        <v>2966</v>
      </c>
      <c r="AP95" s="334" t="s">
        <v>3175</v>
      </c>
      <c r="AQ95" s="334">
        <v>9400</v>
      </c>
      <c r="AR95" s="334">
        <v>10500</v>
      </c>
      <c r="AS95" s="286" t="s">
        <v>3176</v>
      </c>
      <c r="AT95" s="333">
        <v>610</v>
      </c>
      <c r="AU95" s="286" t="s">
        <v>3176</v>
      </c>
      <c r="AV95" s="344" t="s">
        <v>3055</v>
      </c>
      <c r="AW95" s="286" t="s">
        <v>3176</v>
      </c>
      <c r="AX95" s="332">
        <v>12920</v>
      </c>
      <c r="AY95" s="330" t="s">
        <v>2966</v>
      </c>
      <c r="AZ95" s="330">
        <v>120</v>
      </c>
      <c r="BA95" s="287" t="s">
        <v>3173</v>
      </c>
      <c r="BB95" s="286" t="s">
        <v>3176</v>
      </c>
      <c r="BC95" s="353" t="s">
        <v>3103</v>
      </c>
      <c r="BD95" s="354" t="s">
        <v>3103</v>
      </c>
      <c r="BE95" s="354" t="s">
        <v>3103</v>
      </c>
      <c r="BF95" s="355" t="s">
        <v>3103</v>
      </c>
      <c r="BH95" s="288" t="s">
        <v>2965</v>
      </c>
    </row>
    <row r="96" spans="1:60">
      <c r="A96" s="716"/>
      <c r="B96" s="716"/>
      <c r="C96" s="717"/>
      <c r="D96" s="717"/>
      <c r="F96" s="659"/>
      <c r="G96" s="662"/>
      <c r="H96" s="659"/>
      <c r="I96" s="662"/>
      <c r="K96" s="713"/>
      <c r="M96" s="652"/>
      <c r="N96" s="637"/>
      <c r="O96" s="631"/>
      <c r="P96" s="652"/>
      <c r="Q96" s="637"/>
      <c r="R96" s="631"/>
      <c r="T96" s="628"/>
      <c r="U96" s="631"/>
      <c r="V96" s="634"/>
      <c r="W96" s="637"/>
      <c r="X96" s="289"/>
      <c r="Z96" s="296"/>
      <c r="AA96" s="297"/>
      <c r="AB96" s="298"/>
      <c r="AC96" s="339"/>
      <c r="AD96" s="298"/>
      <c r="AE96" s="298"/>
      <c r="AF96" s="289"/>
      <c r="AH96" s="296"/>
      <c r="AI96" s="298"/>
      <c r="AJ96" s="298"/>
      <c r="AK96" s="289"/>
      <c r="AM96" s="300"/>
      <c r="AN96" s="300"/>
      <c r="AP96" s="334"/>
      <c r="AQ96" s="334"/>
      <c r="AR96" s="334"/>
      <c r="AT96" s="300"/>
      <c r="AV96" s="344"/>
      <c r="AX96" s="296"/>
      <c r="AY96" s="298"/>
      <c r="AZ96" s="298"/>
      <c r="BA96" s="289"/>
      <c r="BC96" s="345"/>
      <c r="BD96" s="346"/>
      <c r="BE96" s="346"/>
      <c r="BF96" s="347"/>
      <c r="BH96" s="290"/>
    </row>
    <row r="97" spans="1:60">
      <c r="A97" s="716"/>
      <c r="B97" s="716"/>
      <c r="C97" s="717"/>
      <c r="D97" s="717"/>
      <c r="F97" s="659"/>
      <c r="G97" s="662"/>
      <c r="H97" s="659"/>
      <c r="I97" s="662"/>
      <c r="K97" s="713"/>
      <c r="M97" s="652"/>
      <c r="N97" s="637"/>
      <c r="O97" s="631"/>
      <c r="P97" s="652"/>
      <c r="Q97" s="637"/>
      <c r="R97" s="631"/>
      <c r="T97" s="628"/>
      <c r="U97" s="631"/>
      <c r="V97" s="634"/>
      <c r="W97" s="637"/>
      <c r="X97" s="289"/>
      <c r="Z97" s="296" t="s">
        <v>3184</v>
      </c>
      <c r="AA97" s="297">
        <v>311900</v>
      </c>
      <c r="AB97" s="298"/>
      <c r="AC97" s="339">
        <v>3110</v>
      </c>
      <c r="AD97" s="298" t="s">
        <v>3173</v>
      </c>
      <c r="AE97" s="298"/>
      <c r="AF97" s="289"/>
      <c r="AH97" s="296"/>
      <c r="AI97" s="298"/>
      <c r="AJ97" s="298"/>
      <c r="AK97" s="289"/>
      <c r="AM97" s="300"/>
      <c r="AN97" s="300"/>
      <c r="AP97" s="334" t="s">
        <v>3177</v>
      </c>
      <c r="AQ97" s="334">
        <v>5200</v>
      </c>
      <c r="AR97" s="334">
        <v>5700</v>
      </c>
      <c r="AT97" s="300"/>
      <c r="AV97" s="299"/>
      <c r="AX97" s="296"/>
      <c r="AY97" s="298"/>
      <c r="AZ97" s="298"/>
      <c r="BA97" s="289"/>
      <c r="BC97" s="340"/>
      <c r="BD97" s="341"/>
      <c r="BE97" s="341"/>
      <c r="BF97" s="342"/>
      <c r="BH97" s="290"/>
    </row>
    <row r="98" spans="1:60">
      <c r="A98" s="716"/>
      <c r="B98" s="716"/>
      <c r="C98" s="717"/>
      <c r="D98" s="717"/>
      <c r="F98" s="660"/>
      <c r="G98" s="662"/>
      <c r="H98" s="660"/>
      <c r="I98" s="662"/>
      <c r="K98" s="713"/>
      <c r="M98" s="653"/>
      <c r="N98" s="638"/>
      <c r="O98" s="632"/>
      <c r="P98" s="653"/>
      <c r="Q98" s="638"/>
      <c r="R98" s="632"/>
      <c r="T98" s="629"/>
      <c r="U98" s="632"/>
      <c r="V98" s="635"/>
      <c r="W98" s="638"/>
      <c r="X98" s="307"/>
      <c r="Z98" s="296"/>
      <c r="AA98" s="297"/>
      <c r="AB98" s="298"/>
      <c r="AC98" s="339"/>
      <c r="AD98" s="298"/>
      <c r="AE98" s="298"/>
      <c r="AF98" s="289"/>
      <c r="AH98" s="296"/>
      <c r="AI98" s="298"/>
      <c r="AJ98" s="298"/>
      <c r="AK98" s="289"/>
      <c r="AM98" s="300"/>
      <c r="AN98" s="300"/>
      <c r="AP98" s="334"/>
      <c r="AQ98" s="334"/>
      <c r="AR98" s="334"/>
      <c r="AT98" s="300"/>
      <c r="AV98" s="344"/>
      <c r="AX98" s="296"/>
      <c r="AY98" s="298"/>
      <c r="AZ98" s="298"/>
      <c r="BA98" s="289"/>
      <c r="BC98" s="345"/>
      <c r="BD98" s="346"/>
      <c r="BE98" s="346"/>
      <c r="BF98" s="347"/>
      <c r="BH98" s="290"/>
    </row>
    <row r="99" spans="1:60">
      <c r="A99" s="716"/>
      <c r="B99" s="716"/>
      <c r="C99" s="717"/>
      <c r="D99" s="717" t="s">
        <v>87</v>
      </c>
      <c r="F99" s="659">
        <v>212690</v>
      </c>
      <c r="G99" s="665"/>
      <c r="H99" s="659">
        <v>200140</v>
      </c>
      <c r="I99" s="665"/>
      <c r="K99" s="713"/>
      <c r="L99" s="286" t="s">
        <v>2966</v>
      </c>
      <c r="M99" s="654">
        <v>2010</v>
      </c>
      <c r="N99" s="648"/>
      <c r="O99" s="642" t="s">
        <v>3219</v>
      </c>
      <c r="P99" s="656">
        <v>1880</v>
      </c>
      <c r="Q99" s="648"/>
      <c r="R99" s="642" t="s">
        <v>3219</v>
      </c>
      <c r="S99" s="286" t="s">
        <v>2966</v>
      </c>
      <c r="T99" s="639">
        <v>74740</v>
      </c>
      <c r="U99" s="642"/>
      <c r="V99" s="645">
        <v>740</v>
      </c>
      <c r="W99" s="648"/>
      <c r="X99" s="289" t="s">
        <v>3219</v>
      </c>
      <c r="Z99" s="296" t="s">
        <v>3185</v>
      </c>
      <c r="AA99" s="297">
        <v>348600</v>
      </c>
      <c r="AB99" s="298"/>
      <c r="AC99" s="339">
        <v>3480</v>
      </c>
      <c r="AD99" s="298" t="s">
        <v>3173</v>
      </c>
      <c r="AE99" s="298"/>
      <c r="AF99" s="289"/>
      <c r="AH99" s="296"/>
      <c r="AI99" s="298"/>
      <c r="AJ99" s="298"/>
      <c r="AK99" s="289"/>
      <c r="AM99" s="300"/>
      <c r="AN99" s="300"/>
      <c r="AP99" s="334" t="s">
        <v>3179</v>
      </c>
      <c r="AQ99" s="334">
        <v>4500</v>
      </c>
      <c r="AR99" s="334">
        <v>5000</v>
      </c>
      <c r="AT99" s="300"/>
      <c r="AV99" s="344">
        <v>0.11</v>
      </c>
      <c r="AX99" s="296"/>
      <c r="AY99" s="298"/>
      <c r="AZ99" s="298"/>
      <c r="BA99" s="289"/>
      <c r="BC99" s="345">
        <v>0.01</v>
      </c>
      <c r="BD99" s="346">
        <v>0.03</v>
      </c>
      <c r="BE99" s="346">
        <v>0.04</v>
      </c>
      <c r="BF99" s="347">
        <v>0.05</v>
      </c>
      <c r="BH99" s="290">
        <v>0.98</v>
      </c>
    </row>
    <row r="100" spans="1:60">
      <c r="A100" s="716"/>
      <c r="B100" s="716"/>
      <c r="C100" s="717"/>
      <c r="D100" s="717"/>
      <c r="F100" s="659"/>
      <c r="G100" s="666"/>
      <c r="H100" s="659"/>
      <c r="I100" s="666"/>
      <c r="K100" s="713"/>
      <c r="M100" s="654"/>
      <c r="N100" s="649"/>
      <c r="O100" s="643"/>
      <c r="P100" s="652"/>
      <c r="Q100" s="649"/>
      <c r="R100" s="643"/>
      <c r="T100" s="640"/>
      <c r="U100" s="643"/>
      <c r="V100" s="646"/>
      <c r="W100" s="649"/>
      <c r="X100" s="289"/>
      <c r="Z100" s="296"/>
      <c r="AA100" s="297"/>
      <c r="AB100" s="298"/>
      <c r="AC100" s="339"/>
      <c r="AD100" s="298"/>
      <c r="AE100" s="298"/>
      <c r="AF100" s="289"/>
      <c r="AH100" s="296"/>
      <c r="AI100" s="298"/>
      <c r="AJ100" s="298"/>
      <c r="AK100" s="289"/>
      <c r="AM100" s="300"/>
      <c r="AN100" s="300"/>
      <c r="AP100" s="334"/>
      <c r="AQ100" s="334"/>
      <c r="AR100" s="334"/>
      <c r="AT100" s="300"/>
      <c r="AV100" s="344"/>
      <c r="AX100" s="296"/>
      <c r="AY100" s="298"/>
      <c r="AZ100" s="298"/>
      <c r="BA100" s="289"/>
      <c r="BC100" s="345"/>
      <c r="BD100" s="346"/>
      <c r="BE100" s="346"/>
      <c r="BF100" s="347"/>
      <c r="BH100" s="290"/>
    </row>
    <row r="101" spans="1:60">
      <c r="A101" s="716"/>
      <c r="B101" s="716"/>
      <c r="C101" s="717"/>
      <c r="D101" s="717"/>
      <c r="F101" s="659"/>
      <c r="G101" s="666"/>
      <c r="H101" s="659"/>
      <c r="I101" s="666"/>
      <c r="K101" s="713"/>
      <c r="M101" s="654"/>
      <c r="N101" s="649"/>
      <c r="O101" s="643"/>
      <c r="P101" s="652"/>
      <c r="Q101" s="649"/>
      <c r="R101" s="643"/>
      <c r="T101" s="640"/>
      <c r="U101" s="643"/>
      <c r="V101" s="646"/>
      <c r="W101" s="649"/>
      <c r="X101" s="289"/>
      <c r="Z101" s="296" t="s">
        <v>3186</v>
      </c>
      <c r="AA101" s="297">
        <v>385400</v>
      </c>
      <c r="AB101" s="298"/>
      <c r="AC101" s="339">
        <v>3850</v>
      </c>
      <c r="AD101" s="298" t="s">
        <v>3173</v>
      </c>
      <c r="AE101" s="298"/>
      <c r="AF101" s="289"/>
      <c r="AH101" s="296"/>
      <c r="AI101" s="298"/>
      <c r="AJ101" s="298"/>
      <c r="AK101" s="289"/>
      <c r="AM101" s="300"/>
      <c r="AN101" s="300"/>
      <c r="AP101" s="334" t="s">
        <v>3181</v>
      </c>
      <c r="AQ101" s="334">
        <v>4000</v>
      </c>
      <c r="AR101" s="334">
        <v>4500</v>
      </c>
      <c r="AT101" s="300"/>
      <c r="AV101" s="344"/>
      <c r="AX101" s="296"/>
      <c r="AY101" s="298"/>
      <c r="AZ101" s="298"/>
      <c r="BA101" s="289"/>
      <c r="BC101" s="345"/>
      <c r="BD101" s="346"/>
      <c r="BE101" s="346"/>
      <c r="BF101" s="347"/>
      <c r="BH101" s="290"/>
    </row>
    <row r="102" spans="1:60">
      <c r="A102" s="716"/>
      <c r="B102" s="716"/>
      <c r="C102" s="717"/>
      <c r="D102" s="717"/>
      <c r="F102" s="659"/>
      <c r="G102" s="666"/>
      <c r="H102" s="659"/>
      <c r="I102" s="666"/>
      <c r="K102" s="713"/>
      <c r="M102" s="655"/>
      <c r="N102" s="650"/>
      <c r="O102" s="644"/>
      <c r="P102" s="657"/>
      <c r="Q102" s="650"/>
      <c r="R102" s="644"/>
      <c r="T102" s="641"/>
      <c r="U102" s="644"/>
      <c r="V102" s="647"/>
      <c r="W102" s="650"/>
      <c r="X102" s="289"/>
      <c r="Z102" s="296"/>
      <c r="AA102" s="297"/>
      <c r="AB102" s="298"/>
      <c r="AC102" s="339"/>
      <c r="AD102" s="298"/>
      <c r="AE102" s="298"/>
      <c r="AF102" s="289"/>
      <c r="AH102" s="308"/>
      <c r="AI102" s="310"/>
      <c r="AJ102" s="310"/>
      <c r="AK102" s="307"/>
      <c r="AM102" s="300"/>
      <c r="AN102" s="300"/>
      <c r="AP102" s="334"/>
      <c r="AQ102" s="334"/>
      <c r="AR102" s="334"/>
      <c r="AT102" s="311"/>
      <c r="AV102" s="344"/>
      <c r="AX102" s="308"/>
      <c r="AY102" s="310"/>
      <c r="AZ102" s="310"/>
      <c r="BA102" s="307"/>
      <c r="BC102" s="349"/>
      <c r="BD102" s="350"/>
      <c r="BE102" s="350"/>
      <c r="BF102" s="351"/>
      <c r="BH102" s="316"/>
    </row>
    <row r="103" spans="1:60" ht="22.5">
      <c r="A103" s="716"/>
      <c r="B103" s="716" t="s">
        <v>3187</v>
      </c>
      <c r="C103" s="717" t="s">
        <v>3171</v>
      </c>
      <c r="D103" s="717" t="s">
        <v>3172</v>
      </c>
      <c r="F103" s="658">
        <v>133610</v>
      </c>
      <c r="G103" s="661">
        <v>208060</v>
      </c>
      <c r="H103" s="658">
        <v>123570</v>
      </c>
      <c r="I103" s="661">
        <v>198020</v>
      </c>
      <c r="K103" s="713"/>
      <c r="L103" s="286" t="s">
        <v>2966</v>
      </c>
      <c r="M103" s="651">
        <v>1220</v>
      </c>
      <c r="N103" s="636">
        <v>1970</v>
      </c>
      <c r="O103" s="630" t="s">
        <v>3219</v>
      </c>
      <c r="P103" s="652">
        <v>1110</v>
      </c>
      <c r="Q103" s="636">
        <v>1860</v>
      </c>
      <c r="R103" s="630" t="s">
        <v>3219</v>
      </c>
      <c r="S103" s="286" t="s">
        <v>2966</v>
      </c>
      <c r="T103" s="627">
        <v>149480</v>
      </c>
      <c r="U103" s="630">
        <v>74740</v>
      </c>
      <c r="V103" s="633">
        <v>1490</v>
      </c>
      <c r="W103" s="636">
        <v>740</v>
      </c>
      <c r="X103" s="287" t="s">
        <v>3219</v>
      </c>
      <c r="Z103" s="296" t="s">
        <v>3188</v>
      </c>
      <c r="AA103" s="297">
        <v>422100</v>
      </c>
      <c r="AB103" s="298"/>
      <c r="AC103" s="339">
        <v>4220</v>
      </c>
      <c r="AD103" s="298" t="s">
        <v>3173</v>
      </c>
      <c r="AE103" s="298"/>
      <c r="AF103" s="289"/>
      <c r="AG103" s="286" t="s">
        <v>2966</v>
      </c>
      <c r="AH103" s="296">
        <v>14660</v>
      </c>
      <c r="AI103" s="298" t="s">
        <v>2966</v>
      </c>
      <c r="AJ103" s="298">
        <v>90</v>
      </c>
      <c r="AK103" s="289" t="s">
        <v>3173</v>
      </c>
      <c r="AL103" s="286" t="s">
        <v>2966</v>
      </c>
      <c r="AM103" s="333">
        <v>4200</v>
      </c>
      <c r="AN103" s="333">
        <v>4600</v>
      </c>
      <c r="AO103" s="286" t="s">
        <v>2966</v>
      </c>
      <c r="AP103" s="334" t="s">
        <v>3175</v>
      </c>
      <c r="AQ103" s="334">
        <v>8400</v>
      </c>
      <c r="AR103" s="334">
        <v>9400</v>
      </c>
      <c r="AS103" s="286" t="s">
        <v>3176</v>
      </c>
      <c r="AT103" s="300">
        <v>490</v>
      </c>
      <c r="AU103" s="286" t="s">
        <v>3176</v>
      </c>
      <c r="AV103" s="352" t="s">
        <v>3055</v>
      </c>
      <c r="AW103" s="286" t="s">
        <v>3176</v>
      </c>
      <c r="AX103" s="296">
        <v>10330</v>
      </c>
      <c r="AY103" s="298" t="s">
        <v>2966</v>
      </c>
      <c r="AZ103" s="298">
        <v>100</v>
      </c>
      <c r="BA103" s="289" t="s">
        <v>3173</v>
      </c>
      <c r="BB103" s="286" t="s">
        <v>3176</v>
      </c>
      <c r="BC103" s="345" t="s">
        <v>3103</v>
      </c>
      <c r="BD103" s="346" t="s">
        <v>3103</v>
      </c>
      <c r="BE103" s="346" t="s">
        <v>3103</v>
      </c>
      <c r="BF103" s="347" t="s">
        <v>3103</v>
      </c>
      <c r="BH103" s="290" t="s">
        <v>2965</v>
      </c>
    </row>
    <row r="104" spans="1:60">
      <c r="A104" s="716"/>
      <c r="B104" s="716"/>
      <c r="C104" s="717"/>
      <c r="D104" s="717"/>
      <c r="F104" s="659"/>
      <c r="G104" s="662"/>
      <c r="H104" s="659"/>
      <c r="I104" s="662"/>
      <c r="K104" s="713"/>
      <c r="M104" s="652"/>
      <c r="N104" s="637"/>
      <c r="O104" s="631"/>
      <c r="P104" s="652"/>
      <c r="Q104" s="637"/>
      <c r="R104" s="631"/>
      <c r="T104" s="628"/>
      <c r="U104" s="631"/>
      <c r="V104" s="634"/>
      <c r="W104" s="637"/>
      <c r="X104" s="289"/>
      <c r="Z104" s="296"/>
      <c r="AA104" s="297"/>
      <c r="AB104" s="298"/>
      <c r="AC104" s="339"/>
      <c r="AD104" s="298"/>
      <c r="AE104" s="298"/>
      <c r="AF104" s="289"/>
      <c r="AH104" s="296"/>
      <c r="AI104" s="298"/>
      <c r="AJ104" s="298"/>
      <c r="AK104" s="289"/>
      <c r="AM104" s="300"/>
      <c r="AN104" s="300"/>
      <c r="AP104" s="334"/>
      <c r="AQ104" s="334"/>
      <c r="AR104" s="334"/>
      <c r="AT104" s="300"/>
      <c r="AV104" s="344"/>
      <c r="AX104" s="296"/>
      <c r="AY104" s="298"/>
      <c r="AZ104" s="298"/>
      <c r="BA104" s="289"/>
      <c r="BC104" s="345"/>
      <c r="BD104" s="346"/>
      <c r="BE104" s="346"/>
      <c r="BF104" s="347"/>
      <c r="BH104" s="290"/>
    </row>
    <row r="105" spans="1:60">
      <c r="A105" s="716"/>
      <c r="B105" s="716"/>
      <c r="C105" s="717"/>
      <c r="D105" s="717"/>
      <c r="F105" s="659"/>
      <c r="G105" s="662"/>
      <c r="H105" s="659"/>
      <c r="I105" s="662"/>
      <c r="K105" s="713"/>
      <c r="M105" s="652"/>
      <c r="N105" s="637"/>
      <c r="O105" s="631"/>
      <c r="P105" s="652"/>
      <c r="Q105" s="637"/>
      <c r="R105" s="631"/>
      <c r="T105" s="628"/>
      <c r="U105" s="631"/>
      <c r="V105" s="634"/>
      <c r="W105" s="637"/>
      <c r="X105" s="289"/>
      <c r="Z105" s="296" t="s">
        <v>3189</v>
      </c>
      <c r="AA105" s="297">
        <v>458900</v>
      </c>
      <c r="AB105" s="298"/>
      <c r="AC105" s="339">
        <v>4580</v>
      </c>
      <c r="AD105" s="298" t="s">
        <v>3173</v>
      </c>
      <c r="AE105" s="298"/>
      <c r="AF105" s="289" t="s">
        <v>3190</v>
      </c>
      <c r="AH105" s="296"/>
      <c r="AI105" s="298"/>
      <c r="AJ105" s="298"/>
      <c r="AK105" s="289"/>
      <c r="AM105" s="300"/>
      <c r="AN105" s="300"/>
      <c r="AP105" s="334" t="s">
        <v>3177</v>
      </c>
      <c r="AQ105" s="334">
        <v>4600</v>
      </c>
      <c r="AR105" s="334">
        <v>5100</v>
      </c>
      <c r="AT105" s="300"/>
      <c r="AV105" s="299"/>
      <c r="AX105" s="296"/>
      <c r="AY105" s="298"/>
      <c r="AZ105" s="298"/>
      <c r="BA105" s="289"/>
      <c r="BC105" s="340"/>
      <c r="BD105" s="341"/>
      <c r="BE105" s="341"/>
      <c r="BF105" s="342"/>
      <c r="BH105" s="290"/>
    </row>
    <row r="106" spans="1:60">
      <c r="A106" s="716"/>
      <c r="B106" s="716"/>
      <c r="C106" s="717"/>
      <c r="D106" s="717"/>
      <c r="F106" s="660"/>
      <c r="G106" s="662"/>
      <c r="H106" s="660"/>
      <c r="I106" s="662"/>
      <c r="K106" s="713"/>
      <c r="M106" s="653"/>
      <c r="N106" s="638"/>
      <c r="O106" s="632"/>
      <c r="P106" s="653"/>
      <c r="Q106" s="638"/>
      <c r="R106" s="632"/>
      <c r="T106" s="629"/>
      <c r="U106" s="632"/>
      <c r="V106" s="635"/>
      <c r="W106" s="638"/>
      <c r="X106" s="307"/>
      <c r="Z106" s="296"/>
      <c r="AA106" s="297"/>
      <c r="AB106" s="298"/>
      <c r="AC106" s="339"/>
      <c r="AD106" s="298"/>
      <c r="AE106" s="298" t="s">
        <v>3102</v>
      </c>
      <c r="AF106" s="289"/>
      <c r="AH106" s="296"/>
      <c r="AI106" s="298"/>
      <c r="AJ106" s="298"/>
      <c r="AK106" s="289"/>
      <c r="AM106" s="300"/>
      <c r="AN106" s="300"/>
      <c r="AP106" s="334"/>
      <c r="AQ106" s="334"/>
      <c r="AR106" s="334"/>
      <c r="AT106" s="300"/>
      <c r="AV106" s="344"/>
      <c r="AX106" s="296"/>
      <c r="AY106" s="298"/>
      <c r="AZ106" s="298"/>
      <c r="BA106" s="289"/>
      <c r="BC106" s="345"/>
      <c r="BD106" s="346"/>
      <c r="BE106" s="346"/>
      <c r="BF106" s="347"/>
      <c r="BH106" s="290"/>
    </row>
    <row r="107" spans="1:60">
      <c r="A107" s="716"/>
      <c r="B107" s="716"/>
      <c r="C107" s="717"/>
      <c r="D107" s="717" t="s">
        <v>87</v>
      </c>
      <c r="F107" s="659">
        <v>208060</v>
      </c>
      <c r="G107" s="665"/>
      <c r="H107" s="659">
        <v>198020</v>
      </c>
      <c r="I107" s="665"/>
      <c r="K107" s="713"/>
      <c r="L107" s="286" t="s">
        <v>2966</v>
      </c>
      <c r="M107" s="654">
        <v>1970</v>
      </c>
      <c r="N107" s="648"/>
      <c r="O107" s="642" t="s">
        <v>3219</v>
      </c>
      <c r="P107" s="656">
        <v>1860</v>
      </c>
      <c r="Q107" s="648"/>
      <c r="R107" s="642" t="s">
        <v>3219</v>
      </c>
      <c r="S107" s="286" t="s">
        <v>2966</v>
      </c>
      <c r="T107" s="639">
        <v>74740</v>
      </c>
      <c r="U107" s="642"/>
      <c r="V107" s="645">
        <v>740</v>
      </c>
      <c r="W107" s="648"/>
      <c r="X107" s="289" t="s">
        <v>3219</v>
      </c>
      <c r="Z107" s="296" t="s">
        <v>3191</v>
      </c>
      <c r="AA107" s="297">
        <v>495600</v>
      </c>
      <c r="AB107" s="298"/>
      <c r="AC107" s="339">
        <v>4950</v>
      </c>
      <c r="AD107" s="298" t="s">
        <v>3173</v>
      </c>
      <c r="AE107" s="298"/>
      <c r="AF107" s="289" t="s">
        <v>3192</v>
      </c>
      <c r="AH107" s="296"/>
      <c r="AI107" s="298"/>
      <c r="AJ107" s="298"/>
      <c r="AK107" s="289"/>
      <c r="AM107" s="300"/>
      <c r="AN107" s="300"/>
      <c r="AP107" s="334" t="s">
        <v>3179</v>
      </c>
      <c r="AQ107" s="334">
        <v>4000</v>
      </c>
      <c r="AR107" s="334">
        <v>4500</v>
      </c>
      <c r="AT107" s="300"/>
      <c r="AV107" s="344">
        <v>0.15</v>
      </c>
      <c r="AX107" s="296"/>
      <c r="AY107" s="298"/>
      <c r="AZ107" s="298"/>
      <c r="BA107" s="289"/>
      <c r="BC107" s="345">
        <v>0.01</v>
      </c>
      <c r="BD107" s="346">
        <v>0.03</v>
      </c>
      <c r="BE107" s="346">
        <v>0.04</v>
      </c>
      <c r="BF107" s="347">
        <v>0.06</v>
      </c>
      <c r="BH107" s="290">
        <v>0.95</v>
      </c>
    </row>
    <row r="108" spans="1:60">
      <c r="A108" s="716"/>
      <c r="B108" s="716"/>
      <c r="C108" s="717"/>
      <c r="D108" s="717"/>
      <c r="F108" s="659"/>
      <c r="G108" s="666"/>
      <c r="H108" s="659"/>
      <c r="I108" s="666"/>
      <c r="K108" s="713"/>
      <c r="M108" s="654"/>
      <c r="N108" s="649"/>
      <c r="O108" s="643"/>
      <c r="P108" s="652"/>
      <c r="Q108" s="649"/>
      <c r="R108" s="643"/>
      <c r="T108" s="640"/>
      <c r="U108" s="643"/>
      <c r="V108" s="646"/>
      <c r="W108" s="649"/>
      <c r="X108" s="289"/>
      <c r="Z108" s="296"/>
      <c r="AA108" s="297"/>
      <c r="AB108" s="298"/>
      <c r="AC108" s="339"/>
      <c r="AD108" s="298"/>
      <c r="AE108" s="298"/>
      <c r="AF108" s="289"/>
      <c r="AH108" s="296"/>
      <c r="AI108" s="298"/>
      <c r="AJ108" s="298"/>
      <c r="AK108" s="289"/>
      <c r="AM108" s="300"/>
      <c r="AN108" s="300"/>
      <c r="AP108" s="334"/>
      <c r="AQ108" s="334"/>
      <c r="AR108" s="334"/>
      <c r="AT108" s="300"/>
      <c r="AV108" s="344"/>
      <c r="AX108" s="296"/>
      <c r="AY108" s="298"/>
      <c r="AZ108" s="298"/>
      <c r="BA108" s="289"/>
      <c r="BC108" s="345"/>
      <c r="BD108" s="346"/>
      <c r="BE108" s="346"/>
      <c r="BF108" s="347"/>
      <c r="BH108" s="290"/>
    </row>
    <row r="109" spans="1:60">
      <c r="A109" s="716"/>
      <c r="B109" s="716"/>
      <c r="C109" s="717"/>
      <c r="D109" s="717"/>
      <c r="F109" s="659"/>
      <c r="G109" s="666"/>
      <c r="H109" s="659"/>
      <c r="I109" s="666"/>
      <c r="K109" s="713"/>
      <c r="M109" s="654"/>
      <c r="N109" s="649"/>
      <c r="O109" s="643"/>
      <c r="P109" s="652"/>
      <c r="Q109" s="649"/>
      <c r="R109" s="643"/>
      <c r="T109" s="640"/>
      <c r="U109" s="643"/>
      <c r="V109" s="646"/>
      <c r="W109" s="649"/>
      <c r="X109" s="289"/>
      <c r="Z109" s="296" t="s">
        <v>3193</v>
      </c>
      <c r="AA109" s="297">
        <v>532400</v>
      </c>
      <c r="AB109" s="298"/>
      <c r="AC109" s="339">
        <v>5320</v>
      </c>
      <c r="AD109" s="298" t="s">
        <v>3173</v>
      </c>
      <c r="AE109" s="298"/>
      <c r="AF109" s="289"/>
      <c r="AH109" s="296"/>
      <c r="AI109" s="298"/>
      <c r="AJ109" s="298"/>
      <c r="AK109" s="289"/>
      <c r="AM109" s="300"/>
      <c r="AN109" s="300"/>
      <c r="AP109" s="334" t="s">
        <v>3181</v>
      </c>
      <c r="AQ109" s="334">
        <v>3600</v>
      </c>
      <c r="AR109" s="334">
        <v>4000</v>
      </c>
      <c r="AT109" s="300"/>
      <c r="AV109" s="344"/>
      <c r="AX109" s="296"/>
      <c r="AY109" s="298"/>
      <c r="AZ109" s="298"/>
      <c r="BA109" s="289"/>
      <c r="BC109" s="345"/>
      <c r="BD109" s="346"/>
      <c r="BE109" s="346"/>
      <c r="BF109" s="347"/>
      <c r="BH109" s="290"/>
    </row>
    <row r="110" spans="1:60">
      <c r="A110" s="716"/>
      <c r="B110" s="716"/>
      <c r="C110" s="717"/>
      <c r="D110" s="717"/>
      <c r="F110" s="659"/>
      <c r="G110" s="666"/>
      <c r="H110" s="659"/>
      <c r="I110" s="666"/>
      <c r="K110" s="713"/>
      <c r="M110" s="655"/>
      <c r="N110" s="650"/>
      <c r="O110" s="644"/>
      <c r="P110" s="657"/>
      <c r="Q110" s="650"/>
      <c r="R110" s="644"/>
      <c r="T110" s="641"/>
      <c r="U110" s="644"/>
      <c r="V110" s="647"/>
      <c r="W110" s="650"/>
      <c r="X110" s="289"/>
      <c r="Z110" s="296"/>
      <c r="AA110" s="297"/>
      <c r="AB110" s="298"/>
      <c r="AC110" s="339"/>
      <c r="AD110" s="298"/>
      <c r="AE110" s="298"/>
      <c r="AF110" s="289"/>
      <c r="AH110" s="296"/>
      <c r="AI110" s="298"/>
      <c r="AJ110" s="298"/>
      <c r="AK110" s="289"/>
      <c r="AM110" s="311"/>
      <c r="AN110" s="311"/>
      <c r="AP110" s="334"/>
      <c r="AQ110" s="334"/>
      <c r="AR110" s="334"/>
      <c r="AT110" s="300"/>
      <c r="AV110" s="348"/>
      <c r="AX110" s="296"/>
      <c r="AY110" s="298"/>
      <c r="AZ110" s="298"/>
      <c r="BA110" s="289"/>
      <c r="BC110" s="345"/>
      <c r="BD110" s="346"/>
      <c r="BE110" s="346"/>
      <c r="BF110" s="347"/>
      <c r="BH110" s="290"/>
    </row>
    <row r="111" spans="1:60" ht="22.5">
      <c r="A111" s="716"/>
      <c r="B111" s="716" t="s">
        <v>3194</v>
      </c>
      <c r="C111" s="717" t="s">
        <v>3171</v>
      </c>
      <c r="D111" s="717" t="s">
        <v>3172</v>
      </c>
      <c r="F111" s="658">
        <v>125430</v>
      </c>
      <c r="G111" s="661">
        <v>199880</v>
      </c>
      <c r="H111" s="658">
        <v>117060</v>
      </c>
      <c r="I111" s="661">
        <v>191510</v>
      </c>
      <c r="K111" s="713"/>
      <c r="L111" s="286" t="s">
        <v>2966</v>
      </c>
      <c r="M111" s="651">
        <v>1130</v>
      </c>
      <c r="N111" s="636">
        <v>1880</v>
      </c>
      <c r="O111" s="630" t="s">
        <v>3219</v>
      </c>
      <c r="P111" s="652">
        <v>1050</v>
      </c>
      <c r="Q111" s="636">
        <v>1800</v>
      </c>
      <c r="R111" s="630" t="s">
        <v>3219</v>
      </c>
      <c r="S111" s="286" t="s">
        <v>2966</v>
      </c>
      <c r="T111" s="627">
        <v>149480</v>
      </c>
      <c r="U111" s="630">
        <v>74740</v>
      </c>
      <c r="V111" s="633">
        <v>1490</v>
      </c>
      <c r="W111" s="636">
        <v>740</v>
      </c>
      <c r="X111" s="287" t="s">
        <v>3219</v>
      </c>
      <c r="Z111" s="296" t="s">
        <v>3195</v>
      </c>
      <c r="AA111" s="297">
        <v>569100</v>
      </c>
      <c r="AB111" s="298"/>
      <c r="AC111" s="339">
        <v>5690</v>
      </c>
      <c r="AD111" s="298" t="s">
        <v>3173</v>
      </c>
      <c r="AE111" s="298"/>
      <c r="AF111" s="289"/>
      <c r="AG111" s="286" t="s">
        <v>2966</v>
      </c>
      <c r="AH111" s="332">
        <v>13080</v>
      </c>
      <c r="AI111" s="330" t="s">
        <v>2966</v>
      </c>
      <c r="AJ111" s="330">
        <v>70</v>
      </c>
      <c r="AK111" s="287" t="s">
        <v>3173</v>
      </c>
      <c r="AL111" s="286" t="s">
        <v>2966</v>
      </c>
      <c r="AM111" s="300">
        <v>3500</v>
      </c>
      <c r="AN111" s="300">
        <v>3800</v>
      </c>
      <c r="AO111" s="286" t="s">
        <v>2966</v>
      </c>
      <c r="AP111" s="334" t="s">
        <v>3175</v>
      </c>
      <c r="AQ111" s="334">
        <v>7100</v>
      </c>
      <c r="AR111" s="334">
        <v>7900</v>
      </c>
      <c r="AS111" s="286" t="s">
        <v>3176</v>
      </c>
      <c r="AT111" s="333">
        <v>410</v>
      </c>
      <c r="AU111" s="286" t="s">
        <v>3176</v>
      </c>
      <c r="AV111" s="344" t="s">
        <v>3055</v>
      </c>
      <c r="AW111" s="286" t="s">
        <v>3176</v>
      </c>
      <c r="AX111" s="332">
        <v>8610</v>
      </c>
      <c r="AY111" s="330" t="s">
        <v>2966</v>
      </c>
      <c r="AZ111" s="330">
        <v>80</v>
      </c>
      <c r="BA111" s="287" t="s">
        <v>3173</v>
      </c>
      <c r="BB111" s="286" t="s">
        <v>3176</v>
      </c>
      <c r="BC111" s="353" t="s">
        <v>3103</v>
      </c>
      <c r="BD111" s="354" t="s">
        <v>3103</v>
      </c>
      <c r="BE111" s="354" t="s">
        <v>3103</v>
      </c>
      <c r="BF111" s="355" t="s">
        <v>3103</v>
      </c>
      <c r="BH111" s="288" t="s">
        <v>2965</v>
      </c>
    </row>
    <row r="112" spans="1:60">
      <c r="A112" s="716"/>
      <c r="B112" s="716"/>
      <c r="C112" s="717"/>
      <c r="D112" s="717"/>
      <c r="F112" s="659"/>
      <c r="G112" s="662"/>
      <c r="H112" s="659"/>
      <c r="I112" s="662"/>
      <c r="K112" s="713"/>
      <c r="M112" s="652"/>
      <c r="N112" s="637"/>
      <c r="O112" s="631"/>
      <c r="P112" s="652"/>
      <c r="Q112" s="637"/>
      <c r="R112" s="631"/>
      <c r="T112" s="628"/>
      <c r="U112" s="631"/>
      <c r="V112" s="634"/>
      <c r="W112" s="637"/>
      <c r="X112" s="289"/>
      <c r="Z112" s="296"/>
      <c r="AA112" s="297"/>
      <c r="AB112" s="298"/>
      <c r="AC112" s="339"/>
      <c r="AD112" s="298"/>
      <c r="AE112" s="298"/>
      <c r="AF112" s="289"/>
      <c r="AH112" s="296"/>
      <c r="AI112" s="298"/>
      <c r="AJ112" s="298"/>
      <c r="AK112" s="289"/>
      <c r="AM112" s="300"/>
      <c r="AN112" s="300"/>
      <c r="AP112" s="334"/>
      <c r="AQ112" s="334"/>
      <c r="AR112" s="334"/>
      <c r="AT112" s="300"/>
      <c r="AV112" s="344"/>
      <c r="AX112" s="296"/>
      <c r="AY112" s="298"/>
      <c r="AZ112" s="298"/>
      <c r="BA112" s="289"/>
      <c r="BC112" s="345"/>
      <c r="BD112" s="346"/>
      <c r="BE112" s="346"/>
      <c r="BF112" s="347"/>
      <c r="BH112" s="290"/>
    </row>
    <row r="113" spans="1:60">
      <c r="A113" s="716"/>
      <c r="B113" s="716"/>
      <c r="C113" s="717"/>
      <c r="D113" s="717"/>
      <c r="F113" s="659"/>
      <c r="G113" s="662"/>
      <c r="H113" s="659"/>
      <c r="I113" s="662"/>
      <c r="K113" s="713"/>
      <c r="M113" s="652"/>
      <c r="N113" s="637"/>
      <c r="O113" s="631"/>
      <c r="P113" s="652"/>
      <c r="Q113" s="637"/>
      <c r="R113" s="631"/>
      <c r="T113" s="628"/>
      <c r="U113" s="631"/>
      <c r="V113" s="634"/>
      <c r="W113" s="637"/>
      <c r="X113" s="289"/>
      <c r="Z113" s="296" t="s">
        <v>3196</v>
      </c>
      <c r="AA113" s="297">
        <v>605900</v>
      </c>
      <c r="AB113" s="298"/>
      <c r="AC113" s="339">
        <v>6050</v>
      </c>
      <c r="AD113" s="298" t="s">
        <v>3173</v>
      </c>
      <c r="AE113" s="298"/>
      <c r="AF113" s="289"/>
      <c r="AH113" s="296"/>
      <c r="AI113" s="298"/>
      <c r="AJ113" s="298"/>
      <c r="AK113" s="289"/>
      <c r="AM113" s="300"/>
      <c r="AN113" s="300"/>
      <c r="AP113" s="334" t="s">
        <v>3177</v>
      </c>
      <c r="AQ113" s="334">
        <v>3900</v>
      </c>
      <c r="AR113" s="334">
        <v>4300</v>
      </c>
      <c r="AT113" s="300"/>
      <c r="AV113" s="299"/>
      <c r="AX113" s="296"/>
      <c r="AY113" s="298"/>
      <c r="AZ113" s="298"/>
      <c r="BA113" s="289"/>
      <c r="BC113" s="340"/>
      <c r="BD113" s="341"/>
      <c r="BE113" s="341"/>
      <c r="BF113" s="342"/>
      <c r="BH113" s="290"/>
    </row>
    <row r="114" spans="1:60">
      <c r="A114" s="716"/>
      <c r="B114" s="716"/>
      <c r="C114" s="717"/>
      <c r="D114" s="717"/>
      <c r="F114" s="660"/>
      <c r="G114" s="662"/>
      <c r="H114" s="660"/>
      <c r="I114" s="662"/>
      <c r="K114" s="713"/>
      <c r="M114" s="653"/>
      <c r="N114" s="638"/>
      <c r="O114" s="632"/>
      <c r="P114" s="653"/>
      <c r="Q114" s="638"/>
      <c r="R114" s="632"/>
      <c r="T114" s="629"/>
      <c r="U114" s="632"/>
      <c r="V114" s="635"/>
      <c r="W114" s="638"/>
      <c r="X114" s="307"/>
      <c r="Z114" s="296"/>
      <c r="AA114" s="297"/>
      <c r="AB114" s="298"/>
      <c r="AC114" s="339"/>
      <c r="AD114" s="298"/>
      <c r="AE114" s="298"/>
      <c r="AF114" s="289"/>
      <c r="AH114" s="296"/>
      <c r="AI114" s="298"/>
      <c r="AJ114" s="298"/>
      <c r="AK114" s="289"/>
      <c r="AM114" s="300"/>
      <c r="AN114" s="300"/>
      <c r="AP114" s="334"/>
      <c r="AQ114" s="334"/>
      <c r="AR114" s="334"/>
      <c r="AT114" s="300"/>
      <c r="AV114" s="344"/>
      <c r="AX114" s="296"/>
      <c r="AY114" s="298"/>
      <c r="AZ114" s="298"/>
      <c r="BA114" s="289"/>
      <c r="BC114" s="345"/>
      <c r="BD114" s="346"/>
      <c r="BE114" s="346"/>
      <c r="BF114" s="347"/>
      <c r="BH114" s="290"/>
    </row>
    <row r="115" spans="1:60">
      <c r="A115" s="716"/>
      <c r="B115" s="716"/>
      <c r="C115" s="717"/>
      <c r="D115" s="717" t="s">
        <v>87</v>
      </c>
      <c r="F115" s="659">
        <v>199880</v>
      </c>
      <c r="G115" s="665"/>
      <c r="H115" s="659">
        <v>191510</v>
      </c>
      <c r="I115" s="665"/>
      <c r="K115" s="713"/>
      <c r="L115" s="286" t="s">
        <v>2966</v>
      </c>
      <c r="M115" s="654">
        <v>1880</v>
      </c>
      <c r="N115" s="648"/>
      <c r="O115" s="642" t="s">
        <v>3219</v>
      </c>
      <c r="P115" s="656">
        <v>1800</v>
      </c>
      <c r="Q115" s="648"/>
      <c r="R115" s="642" t="s">
        <v>3219</v>
      </c>
      <c r="S115" s="286" t="s">
        <v>2966</v>
      </c>
      <c r="T115" s="639">
        <v>74740</v>
      </c>
      <c r="U115" s="642"/>
      <c r="V115" s="645">
        <v>740</v>
      </c>
      <c r="W115" s="648"/>
      <c r="X115" s="289" t="s">
        <v>3219</v>
      </c>
      <c r="Z115" s="296" t="s">
        <v>3197</v>
      </c>
      <c r="AA115" s="297">
        <v>642600</v>
      </c>
      <c r="AB115" s="298"/>
      <c r="AC115" s="339">
        <v>6420</v>
      </c>
      <c r="AD115" s="298" t="s">
        <v>3173</v>
      </c>
      <c r="AE115" s="298"/>
      <c r="AF115" s="289"/>
      <c r="AH115" s="296"/>
      <c r="AI115" s="298"/>
      <c r="AJ115" s="298"/>
      <c r="AK115" s="289"/>
      <c r="AM115" s="300"/>
      <c r="AN115" s="300"/>
      <c r="AP115" s="334" t="s">
        <v>3179</v>
      </c>
      <c r="AQ115" s="334">
        <v>3400</v>
      </c>
      <c r="AR115" s="334">
        <v>3800</v>
      </c>
      <c r="AT115" s="300"/>
      <c r="AV115" s="344">
        <v>0.14000000000000001</v>
      </c>
      <c r="AX115" s="296"/>
      <c r="AY115" s="298"/>
      <c r="AZ115" s="298"/>
      <c r="BA115" s="289"/>
      <c r="BC115" s="345">
        <v>0.01</v>
      </c>
      <c r="BD115" s="346">
        <v>0.03</v>
      </c>
      <c r="BE115" s="346">
        <v>0.04</v>
      </c>
      <c r="BF115" s="347">
        <v>0.06</v>
      </c>
      <c r="BH115" s="290">
        <v>0.96</v>
      </c>
    </row>
    <row r="116" spans="1:60">
      <c r="A116" s="716"/>
      <c r="B116" s="716"/>
      <c r="C116" s="717"/>
      <c r="D116" s="717"/>
      <c r="F116" s="659"/>
      <c r="G116" s="666"/>
      <c r="H116" s="659"/>
      <c r="I116" s="666"/>
      <c r="K116" s="713"/>
      <c r="M116" s="654"/>
      <c r="N116" s="649"/>
      <c r="O116" s="643"/>
      <c r="P116" s="652"/>
      <c r="Q116" s="649"/>
      <c r="R116" s="643"/>
      <c r="T116" s="640"/>
      <c r="U116" s="643"/>
      <c r="V116" s="646"/>
      <c r="W116" s="649"/>
      <c r="X116" s="289"/>
      <c r="Z116" s="296"/>
      <c r="AA116" s="297"/>
      <c r="AB116" s="298"/>
      <c r="AC116" s="339"/>
      <c r="AD116" s="298"/>
      <c r="AE116" s="298"/>
      <c r="AF116" s="289"/>
      <c r="AH116" s="296"/>
      <c r="AI116" s="298"/>
      <c r="AJ116" s="298"/>
      <c r="AK116" s="289"/>
      <c r="AM116" s="300"/>
      <c r="AN116" s="300"/>
      <c r="AP116" s="334"/>
      <c r="AQ116" s="334"/>
      <c r="AR116" s="334"/>
      <c r="AT116" s="300"/>
      <c r="AV116" s="344"/>
      <c r="AX116" s="296"/>
      <c r="AY116" s="298"/>
      <c r="AZ116" s="298"/>
      <c r="BA116" s="289"/>
      <c r="BC116" s="345"/>
      <c r="BD116" s="346"/>
      <c r="BE116" s="346"/>
      <c r="BF116" s="347"/>
      <c r="BH116" s="290"/>
    </row>
    <row r="117" spans="1:60">
      <c r="A117" s="716"/>
      <c r="B117" s="716"/>
      <c r="C117" s="717"/>
      <c r="D117" s="717"/>
      <c r="F117" s="659"/>
      <c r="G117" s="666"/>
      <c r="H117" s="659"/>
      <c r="I117" s="666"/>
      <c r="K117" s="713"/>
      <c r="M117" s="654"/>
      <c r="N117" s="649"/>
      <c r="O117" s="643"/>
      <c r="P117" s="652"/>
      <c r="Q117" s="649"/>
      <c r="R117" s="643"/>
      <c r="T117" s="640"/>
      <c r="U117" s="643"/>
      <c r="V117" s="646"/>
      <c r="W117" s="649"/>
      <c r="X117" s="289"/>
      <c r="Z117" s="296" t="s">
        <v>3198</v>
      </c>
      <c r="AA117" s="297">
        <v>679400</v>
      </c>
      <c r="AB117" s="298"/>
      <c r="AC117" s="339">
        <v>6790</v>
      </c>
      <c r="AD117" s="298" t="s">
        <v>3173</v>
      </c>
      <c r="AE117" s="298"/>
      <c r="AF117" s="289"/>
      <c r="AH117" s="296"/>
      <c r="AI117" s="298"/>
      <c r="AJ117" s="298"/>
      <c r="AK117" s="289"/>
      <c r="AM117" s="300"/>
      <c r="AN117" s="300"/>
      <c r="AP117" s="334" t="s">
        <v>3181</v>
      </c>
      <c r="AQ117" s="334">
        <v>3000</v>
      </c>
      <c r="AR117" s="334">
        <v>3400</v>
      </c>
      <c r="AT117" s="300"/>
      <c r="AV117" s="344"/>
      <c r="AX117" s="296"/>
      <c r="AY117" s="298"/>
      <c r="AZ117" s="298"/>
      <c r="BA117" s="289"/>
      <c r="BC117" s="345"/>
      <c r="BD117" s="346"/>
      <c r="BE117" s="346"/>
      <c r="BF117" s="347"/>
      <c r="BH117" s="290"/>
    </row>
    <row r="118" spans="1:60">
      <c r="A118" s="716"/>
      <c r="B118" s="716"/>
      <c r="C118" s="717"/>
      <c r="D118" s="717"/>
      <c r="F118" s="659"/>
      <c r="G118" s="666"/>
      <c r="H118" s="659"/>
      <c r="I118" s="666"/>
      <c r="K118" s="713"/>
      <c r="M118" s="655"/>
      <c r="N118" s="650"/>
      <c r="O118" s="644"/>
      <c r="P118" s="657"/>
      <c r="Q118" s="650"/>
      <c r="R118" s="644"/>
      <c r="T118" s="641"/>
      <c r="U118" s="644"/>
      <c r="V118" s="647"/>
      <c r="W118" s="650"/>
      <c r="X118" s="289"/>
      <c r="Z118" s="296"/>
      <c r="AA118" s="297"/>
      <c r="AB118" s="298"/>
      <c r="AC118" s="339"/>
      <c r="AD118" s="298"/>
      <c r="AE118" s="298"/>
      <c r="AF118" s="289"/>
      <c r="AH118" s="308"/>
      <c r="AI118" s="310"/>
      <c r="AJ118" s="310"/>
      <c r="AK118" s="307"/>
      <c r="AM118" s="300"/>
      <c r="AN118" s="300"/>
      <c r="AP118" s="334"/>
      <c r="AQ118" s="334"/>
      <c r="AR118" s="334"/>
      <c r="AT118" s="311"/>
      <c r="AV118" s="344"/>
      <c r="AX118" s="308"/>
      <c r="AY118" s="310"/>
      <c r="AZ118" s="310"/>
      <c r="BA118" s="307"/>
      <c r="BC118" s="349"/>
      <c r="BD118" s="350"/>
      <c r="BE118" s="350"/>
      <c r="BF118" s="351"/>
      <c r="BH118" s="316"/>
    </row>
    <row r="119" spans="1:60" ht="22.5">
      <c r="A119" s="716"/>
      <c r="B119" s="716" t="s">
        <v>3199</v>
      </c>
      <c r="C119" s="717" t="s">
        <v>3171</v>
      </c>
      <c r="D119" s="717" t="s">
        <v>3172</v>
      </c>
      <c r="F119" s="658">
        <v>119660</v>
      </c>
      <c r="G119" s="661">
        <v>194110</v>
      </c>
      <c r="H119" s="658">
        <v>112480</v>
      </c>
      <c r="I119" s="661">
        <v>186930</v>
      </c>
      <c r="K119" s="713"/>
      <c r="L119" s="286" t="s">
        <v>2966</v>
      </c>
      <c r="M119" s="651">
        <v>1080</v>
      </c>
      <c r="N119" s="636">
        <v>1830</v>
      </c>
      <c r="O119" s="630" t="s">
        <v>3219</v>
      </c>
      <c r="P119" s="652">
        <v>1010</v>
      </c>
      <c r="Q119" s="636">
        <v>1760</v>
      </c>
      <c r="R119" s="630" t="s">
        <v>3219</v>
      </c>
      <c r="S119" s="286" t="s">
        <v>2966</v>
      </c>
      <c r="T119" s="627">
        <v>149480</v>
      </c>
      <c r="U119" s="630">
        <v>74740</v>
      </c>
      <c r="V119" s="633">
        <v>1490</v>
      </c>
      <c r="W119" s="636">
        <v>740</v>
      </c>
      <c r="X119" s="287" t="s">
        <v>3219</v>
      </c>
      <c r="Z119" s="296" t="s">
        <v>3200</v>
      </c>
      <c r="AA119" s="297">
        <v>716100</v>
      </c>
      <c r="AB119" s="298"/>
      <c r="AC119" s="339">
        <v>7160</v>
      </c>
      <c r="AD119" s="298" t="s">
        <v>3173</v>
      </c>
      <c r="AE119" s="298"/>
      <c r="AF119" s="289"/>
      <c r="AG119" s="286" t="s">
        <v>2966</v>
      </c>
      <c r="AH119" s="296">
        <v>11950</v>
      </c>
      <c r="AI119" s="298" t="s">
        <v>2966</v>
      </c>
      <c r="AJ119" s="298">
        <v>60</v>
      </c>
      <c r="AK119" s="289" t="s">
        <v>3173</v>
      </c>
      <c r="AL119" s="286" t="s">
        <v>2966</v>
      </c>
      <c r="AM119" s="333">
        <v>3000</v>
      </c>
      <c r="AN119" s="333">
        <v>3300</v>
      </c>
      <c r="AO119" s="286" t="s">
        <v>2966</v>
      </c>
      <c r="AP119" s="334" t="s">
        <v>3175</v>
      </c>
      <c r="AQ119" s="334">
        <v>6100</v>
      </c>
      <c r="AR119" s="334">
        <v>6800</v>
      </c>
      <c r="AS119" s="286" t="s">
        <v>3176</v>
      </c>
      <c r="AT119" s="300">
        <v>350</v>
      </c>
      <c r="AU119" s="286" t="s">
        <v>3176</v>
      </c>
      <c r="AV119" s="352" t="s">
        <v>3055</v>
      </c>
      <c r="AW119" s="286" t="s">
        <v>3176</v>
      </c>
      <c r="AX119" s="296">
        <v>7380</v>
      </c>
      <c r="AY119" s="298" t="s">
        <v>2966</v>
      </c>
      <c r="AZ119" s="298">
        <v>70</v>
      </c>
      <c r="BA119" s="289" t="s">
        <v>3173</v>
      </c>
      <c r="BB119" s="286" t="s">
        <v>3176</v>
      </c>
      <c r="BC119" s="345" t="s">
        <v>3103</v>
      </c>
      <c r="BD119" s="346" t="s">
        <v>3103</v>
      </c>
      <c r="BE119" s="346" t="s">
        <v>3103</v>
      </c>
      <c r="BF119" s="347" t="s">
        <v>3103</v>
      </c>
      <c r="BH119" s="290" t="s">
        <v>2965</v>
      </c>
    </row>
    <row r="120" spans="1:60">
      <c r="A120" s="716"/>
      <c r="B120" s="716"/>
      <c r="C120" s="717"/>
      <c r="D120" s="717"/>
      <c r="F120" s="659"/>
      <c r="G120" s="662"/>
      <c r="H120" s="659"/>
      <c r="I120" s="662"/>
      <c r="K120" s="713"/>
      <c r="M120" s="652"/>
      <c r="N120" s="637"/>
      <c r="O120" s="631"/>
      <c r="P120" s="652"/>
      <c r="Q120" s="637"/>
      <c r="R120" s="631"/>
      <c r="T120" s="628"/>
      <c r="U120" s="631"/>
      <c r="V120" s="634"/>
      <c r="W120" s="637"/>
      <c r="X120" s="289"/>
      <c r="Z120" s="296"/>
      <c r="AA120" s="297"/>
      <c r="AB120" s="298"/>
      <c r="AC120" s="339"/>
      <c r="AD120" s="298"/>
      <c r="AE120" s="298"/>
      <c r="AF120" s="289"/>
      <c r="AH120" s="296"/>
      <c r="AI120" s="298"/>
      <c r="AJ120" s="298"/>
      <c r="AK120" s="289"/>
      <c r="AM120" s="300"/>
      <c r="AN120" s="300"/>
      <c r="AP120" s="334"/>
      <c r="AQ120" s="334"/>
      <c r="AR120" s="334"/>
      <c r="AT120" s="300"/>
      <c r="AV120" s="344"/>
      <c r="AX120" s="296"/>
      <c r="AY120" s="298"/>
      <c r="AZ120" s="298"/>
      <c r="BA120" s="289"/>
      <c r="BC120" s="345"/>
      <c r="BD120" s="346"/>
      <c r="BE120" s="346"/>
      <c r="BF120" s="347"/>
      <c r="BH120" s="290"/>
    </row>
    <row r="121" spans="1:60">
      <c r="A121" s="716"/>
      <c r="B121" s="716"/>
      <c r="C121" s="717"/>
      <c r="D121" s="717"/>
      <c r="F121" s="659"/>
      <c r="G121" s="662"/>
      <c r="H121" s="659"/>
      <c r="I121" s="662"/>
      <c r="K121" s="713"/>
      <c r="M121" s="652"/>
      <c r="N121" s="637"/>
      <c r="O121" s="631"/>
      <c r="P121" s="652"/>
      <c r="Q121" s="637"/>
      <c r="R121" s="631"/>
      <c r="T121" s="628"/>
      <c r="U121" s="631"/>
      <c r="V121" s="634"/>
      <c r="W121" s="637"/>
      <c r="X121" s="289"/>
      <c r="Z121" s="296"/>
      <c r="AA121" s="297"/>
      <c r="AB121" s="298"/>
      <c r="AC121" s="339"/>
      <c r="AD121" s="298"/>
      <c r="AE121" s="298"/>
      <c r="AF121" s="289"/>
      <c r="AH121" s="296"/>
      <c r="AI121" s="298"/>
      <c r="AJ121" s="298"/>
      <c r="AK121" s="289"/>
      <c r="AM121" s="300"/>
      <c r="AN121" s="300"/>
      <c r="AP121" s="334" t="s">
        <v>3177</v>
      </c>
      <c r="AQ121" s="334">
        <v>3300</v>
      </c>
      <c r="AR121" s="334">
        <v>3700</v>
      </c>
      <c r="AT121" s="300"/>
      <c r="AV121" s="299"/>
      <c r="AX121" s="296"/>
      <c r="AY121" s="298"/>
      <c r="AZ121" s="298"/>
      <c r="BA121" s="289"/>
      <c r="BC121" s="340"/>
      <c r="BD121" s="341"/>
      <c r="BE121" s="341"/>
      <c r="BF121" s="342"/>
      <c r="BH121" s="290"/>
    </row>
    <row r="122" spans="1:60">
      <c r="A122" s="716"/>
      <c r="B122" s="716"/>
      <c r="C122" s="717"/>
      <c r="D122" s="717"/>
      <c r="F122" s="660"/>
      <c r="G122" s="662"/>
      <c r="H122" s="660"/>
      <c r="I122" s="662"/>
      <c r="K122" s="713"/>
      <c r="M122" s="653"/>
      <c r="N122" s="638"/>
      <c r="O122" s="632"/>
      <c r="P122" s="653"/>
      <c r="Q122" s="638"/>
      <c r="R122" s="632"/>
      <c r="T122" s="629"/>
      <c r="U122" s="632"/>
      <c r="V122" s="635"/>
      <c r="W122" s="638"/>
      <c r="X122" s="307"/>
      <c r="Z122" s="296"/>
      <c r="AA122" s="297"/>
      <c r="AB122" s="298"/>
      <c r="AC122" s="339"/>
      <c r="AD122" s="298"/>
      <c r="AE122" s="298"/>
      <c r="AF122" s="289"/>
      <c r="AH122" s="296"/>
      <c r="AI122" s="298"/>
      <c r="AJ122" s="298"/>
      <c r="AK122" s="289"/>
      <c r="AM122" s="300"/>
      <c r="AN122" s="300"/>
      <c r="AP122" s="334"/>
      <c r="AQ122" s="334"/>
      <c r="AR122" s="334"/>
      <c r="AT122" s="300"/>
      <c r="AV122" s="344"/>
      <c r="AX122" s="296"/>
      <c r="AY122" s="298"/>
      <c r="AZ122" s="298"/>
      <c r="BA122" s="289"/>
      <c r="BC122" s="345"/>
      <c r="BD122" s="346"/>
      <c r="BE122" s="346"/>
      <c r="BF122" s="347"/>
      <c r="BH122" s="290"/>
    </row>
    <row r="123" spans="1:60">
      <c r="A123" s="716"/>
      <c r="B123" s="716"/>
      <c r="C123" s="717"/>
      <c r="D123" s="717" t="s">
        <v>87</v>
      </c>
      <c r="F123" s="663">
        <v>194110</v>
      </c>
      <c r="G123" s="665"/>
      <c r="H123" s="663">
        <v>186930</v>
      </c>
      <c r="I123" s="665"/>
      <c r="K123" s="713"/>
      <c r="L123" s="286" t="s">
        <v>2966</v>
      </c>
      <c r="M123" s="654">
        <v>1830</v>
      </c>
      <c r="N123" s="648"/>
      <c r="O123" s="642" t="s">
        <v>3219</v>
      </c>
      <c r="P123" s="656">
        <v>1760</v>
      </c>
      <c r="Q123" s="648"/>
      <c r="R123" s="642" t="s">
        <v>3219</v>
      </c>
      <c r="S123" s="286" t="s">
        <v>2966</v>
      </c>
      <c r="T123" s="639">
        <v>74740</v>
      </c>
      <c r="U123" s="642"/>
      <c r="V123" s="645">
        <v>740</v>
      </c>
      <c r="W123" s="648"/>
      <c r="X123" s="289" t="s">
        <v>3219</v>
      </c>
      <c r="Z123" s="296"/>
      <c r="AA123" s="297"/>
      <c r="AB123" s="298"/>
      <c r="AC123" s="339"/>
      <c r="AD123" s="298"/>
      <c r="AE123" s="298"/>
      <c r="AF123" s="289"/>
      <c r="AH123" s="296"/>
      <c r="AI123" s="298"/>
      <c r="AJ123" s="298"/>
      <c r="AK123" s="289"/>
      <c r="AM123" s="300"/>
      <c r="AN123" s="300"/>
      <c r="AP123" s="334" t="s">
        <v>3179</v>
      </c>
      <c r="AQ123" s="334">
        <v>2900</v>
      </c>
      <c r="AR123" s="334">
        <v>3200</v>
      </c>
      <c r="AT123" s="300"/>
      <c r="AV123" s="344">
        <v>0.13</v>
      </c>
      <c r="AX123" s="296"/>
      <c r="AY123" s="298"/>
      <c r="AZ123" s="298"/>
      <c r="BA123" s="289"/>
      <c r="BC123" s="345">
        <v>0.02</v>
      </c>
      <c r="BD123" s="346">
        <v>0.03</v>
      </c>
      <c r="BE123" s="346">
        <v>0.05</v>
      </c>
      <c r="BF123" s="347">
        <v>0.06</v>
      </c>
      <c r="BH123" s="290">
        <v>0.96</v>
      </c>
    </row>
    <row r="124" spans="1:60">
      <c r="A124" s="716"/>
      <c r="B124" s="716"/>
      <c r="C124" s="717"/>
      <c r="D124" s="717"/>
      <c r="F124" s="659"/>
      <c r="G124" s="666"/>
      <c r="H124" s="659"/>
      <c r="I124" s="666"/>
      <c r="K124" s="713"/>
      <c r="M124" s="654"/>
      <c r="N124" s="649"/>
      <c r="O124" s="643"/>
      <c r="P124" s="652"/>
      <c r="Q124" s="649"/>
      <c r="R124" s="643"/>
      <c r="T124" s="640"/>
      <c r="U124" s="643"/>
      <c r="V124" s="646"/>
      <c r="W124" s="649"/>
      <c r="X124" s="289"/>
      <c r="Z124" s="296"/>
      <c r="AA124" s="297"/>
      <c r="AB124" s="298"/>
      <c r="AC124" s="339"/>
      <c r="AD124" s="298"/>
      <c r="AE124" s="298"/>
      <c r="AF124" s="289"/>
      <c r="AH124" s="296"/>
      <c r="AI124" s="298"/>
      <c r="AJ124" s="298"/>
      <c r="AK124" s="289"/>
      <c r="AM124" s="300"/>
      <c r="AN124" s="300"/>
      <c r="AP124" s="334"/>
      <c r="AQ124" s="334"/>
      <c r="AR124" s="334"/>
      <c r="AT124" s="300"/>
      <c r="AV124" s="344"/>
      <c r="AX124" s="296"/>
      <c r="AY124" s="298"/>
      <c r="AZ124" s="298"/>
      <c r="BA124" s="289"/>
      <c r="BC124" s="345"/>
      <c r="BD124" s="346"/>
      <c r="BE124" s="346"/>
      <c r="BF124" s="347"/>
      <c r="BH124" s="290"/>
    </row>
    <row r="125" spans="1:60">
      <c r="A125" s="716"/>
      <c r="B125" s="716"/>
      <c r="C125" s="717"/>
      <c r="D125" s="717"/>
      <c r="F125" s="659"/>
      <c r="G125" s="666"/>
      <c r="H125" s="659"/>
      <c r="I125" s="666"/>
      <c r="K125" s="713"/>
      <c r="M125" s="654"/>
      <c r="N125" s="649"/>
      <c r="O125" s="643"/>
      <c r="P125" s="652"/>
      <c r="Q125" s="649"/>
      <c r="R125" s="643"/>
      <c r="T125" s="640"/>
      <c r="U125" s="643"/>
      <c r="V125" s="646"/>
      <c r="W125" s="649"/>
      <c r="X125" s="289"/>
      <c r="Z125" s="296"/>
      <c r="AA125" s="297"/>
      <c r="AB125" s="298"/>
      <c r="AC125" s="339"/>
      <c r="AD125" s="298"/>
      <c r="AE125" s="298"/>
      <c r="AF125" s="289"/>
      <c r="AH125" s="296"/>
      <c r="AI125" s="298"/>
      <c r="AJ125" s="298"/>
      <c r="AK125" s="289"/>
      <c r="AM125" s="300"/>
      <c r="AN125" s="300"/>
      <c r="AP125" s="334" t="s">
        <v>3181</v>
      </c>
      <c r="AQ125" s="334">
        <v>2600</v>
      </c>
      <c r="AR125" s="334">
        <v>2900</v>
      </c>
      <c r="AT125" s="300"/>
      <c r="AV125" s="344"/>
      <c r="AX125" s="296"/>
      <c r="AY125" s="298"/>
      <c r="AZ125" s="298"/>
      <c r="BA125" s="289"/>
      <c r="BC125" s="345"/>
      <c r="BD125" s="346"/>
      <c r="BE125" s="346"/>
      <c r="BF125" s="347"/>
      <c r="BH125" s="290"/>
    </row>
    <row r="126" spans="1:60">
      <c r="A126" s="716"/>
      <c r="B126" s="716"/>
      <c r="C126" s="717"/>
      <c r="D126" s="717"/>
      <c r="F126" s="664"/>
      <c r="G126" s="667"/>
      <c r="H126" s="664"/>
      <c r="I126" s="667"/>
      <c r="K126" s="714"/>
      <c r="M126" s="655"/>
      <c r="N126" s="650"/>
      <c r="O126" s="644"/>
      <c r="P126" s="657"/>
      <c r="Q126" s="650"/>
      <c r="R126" s="644"/>
      <c r="T126" s="641"/>
      <c r="U126" s="644"/>
      <c r="V126" s="647"/>
      <c r="W126" s="650"/>
      <c r="X126" s="289"/>
      <c r="Z126" s="296"/>
      <c r="AA126" s="297"/>
      <c r="AB126" s="298"/>
      <c r="AC126" s="339"/>
      <c r="AD126" s="298"/>
      <c r="AE126" s="298"/>
      <c r="AF126" s="289"/>
      <c r="AH126" s="296"/>
      <c r="AI126" s="298"/>
      <c r="AJ126" s="298"/>
      <c r="AK126" s="289"/>
      <c r="AM126" s="311"/>
      <c r="AN126" s="311"/>
      <c r="AP126" s="334"/>
      <c r="AQ126" s="334"/>
      <c r="AR126" s="334"/>
      <c r="AT126" s="300"/>
      <c r="AV126" s="348"/>
      <c r="AX126" s="296"/>
      <c r="AY126" s="298"/>
      <c r="AZ126" s="298"/>
      <c r="BA126" s="289"/>
      <c r="BC126" s="345"/>
      <c r="BD126" s="346"/>
      <c r="BE126" s="346"/>
      <c r="BF126" s="347"/>
      <c r="BH126" s="290"/>
    </row>
    <row r="127" spans="1:60" ht="22.5">
      <c r="A127" s="716" t="s">
        <v>3203</v>
      </c>
      <c r="B127" s="716" t="s">
        <v>3170</v>
      </c>
      <c r="C127" s="717" t="s">
        <v>3171</v>
      </c>
      <c r="D127" s="717" t="s">
        <v>3172</v>
      </c>
      <c r="F127" s="658">
        <v>151700</v>
      </c>
      <c r="G127" s="661">
        <v>224410</v>
      </c>
      <c r="H127" s="658">
        <v>135310</v>
      </c>
      <c r="I127" s="662">
        <v>208020</v>
      </c>
      <c r="K127" s="712">
        <v>0.84</v>
      </c>
      <c r="L127" s="286" t="s">
        <v>2966</v>
      </c>
      <c r="M127" s="651">
        <v>1400</v>
      </c>
      <c r="N127" s="636">
        <v>2120</v>
      </c>
      <c r="O127" s="630" t="s">
        <v>3219</v>
      </c>
      <c r="P127" s="652">
        <v>1230</v>
      </c>
      <c r="Q127" s="636">
        <v>1950</v>
      </c>
      <c r="R127" s="630" t="s">
        <v>3219</v>
      </c>
      <c r="S127" s="286" t="s">
        <v>2966</v>
      </c>
      <c r="T127" s="627">
        <v>146000</v>
      </c>
      <c r="U127" s="630">
        <v>73000</v>
      </c>
      <c r="V127" s="633">
        <v>1460</v>
      </c>
      <c r="W127" s="636">
        <v>730</v>
      </c>
      <c r="X127" s="287" t="s">
        <v>3219</v>
      </c>
      <c r="Y127" s="286" t="s">
        <v>2966</v>
      </c>
      <c r="Z127" s="691" t="s">
        <v>3178</v>
      </c>
      <c r="AA127" s="694"/>
      <c r="AB127" s="298"/>
      <c r="AC127" s="339"/>
      <c r="AD127" s="298"/>
      <c r="AE127" s="298"/>
      <c r="AF127" s="289"/>
      <c r="AG127" s="286" t="s">
        <v>2966</v>
      </c>
      <c r="AH127" s="332">
        <v>20970</v>
      </c>
      <c r="AI127" s="330" t="s">
        <v>2966</v>
      </c>
      <c r="AJ127" s="330">
        <v>150</v>
      </c>
      <c r="AK127" s="287" t="s">
        <v>3173</v>
      </c>
      <c r="AL127" s="286" t="s">
        <v>2966</v>
      </c>
      <c r="AM127" s="300">
        <v>5200</v>
      </c>
      <c r="AN127" s="300">
        <v>5800</v>
      </c>
      <c r="AO127" s="286" t="s">
        <v>2966</v>
      </c>
      <c r="AP127" s="334" t="s">
        <v>3175</v>
      </c>
      <c r="AQ127" s="334">
        <v>10600</v>
      </c>
      <c r="AR127" s="334">
        <v>11800</v>
      </c>
      <c r="AS127" s="286" t="s">
        <v>3176</v>
      </c>
      <c r="AT127" s="333">
        <v>820</v>
      </c>
      <c r="AU127" s="286" t="s">
        <v>3176</v>
      </c>
      <c r="AV127" s="344" t="s">
        <v>3055</v>
      </c>
      <c r="AW127" s="286" t="s">
        <v>3176</v>
      </c>
      <c r="AX127" s="332">
        <v>16780</v>
      </c>
      <c r="AY127" s="330" t="s">
        <v>2966</v>
      </c>
      <c r="AZ127" s="330">
        <v>160</v>
      </c>
      <c r="BA127" s="287" t="s">
        <v>3173</v>
      </c>
      <c r="BB127" s="286" t="s">
        <v>3176</v>
      </c>
      <c r="BC127" s="353" t="s">
        <v>3103</v>
      </c>
      <c r="BD127" s="354" t="s">
        <v>3103</v>
      </c>
      <c r="BE127" s="354" t="s">
        <v>3103</v>
      </c>
      <c r="BF127" s="355" t="s">
        <v>3103</v>
      </c>
      <c r="BH127" s="288" t="s">
        <v>2965</v>
      </c>
    </row>
    <row r="128" spans="1:60">
      <c r="A128" s="716"/>
      <c r="B128" s="716"/>
      <c r="C128" s="717"/>
      <c r="D128" s="717"/>
      <c r="F128" s="659"/>
      <c r="G128" s="662"/>
      <c r="H128" s="659"/>
      <c r="I128" s="662"/>
      <c r="K128" s="713"/>
      <c r="M128" s="652"/>
      <c r="N128" s="637"/>
      <c r="O128" s="631"/>
      <c r="P128" s="652"/>
      <c r="Q128" s="637"/>
      <c r="R128" s="631"/>
      <c r="T128" s="628"/>
      <c r="U128" s="631"/>
      <c r="V128" s="634"/>
      <c r="W128" s="637"/>
      <c r="X128" s="289"/>
      <c r="Z128" s="691"/>
      <c r="AA128" s="694"/>
      <c r="AB128" s="298"/>
      <c r="AC128" s="339"/>
      <c r="AD128" s="298"/>
      <c r="AE128" s="298"/>
      <c r="AF128" s="289"/>
      <c r="AH128" s="296"/>
      <c r="AI128" s="298"/>
      <c r="AJ128" s="298"/>
      <c r="AK128" s="289"/>
      <c r="AM128" s="300"/>
      <c r="AN128" s="300"/>
      <c r="AP128" s="334"/>
      <c r="AQ128" s="334"/>
      <c r="AR128" s="334"/>
      <c r="AT128" s="300"/>
      <c r="AV128" s="344"/>
      <c r="AX128" s="296"/>
      <c r="AY128" s="298"/>
      <c r="AZ128" s="298"/>
      <c r="BA128" s="289"/>
      <c r="BC128" s="345"/>
      <c r="BD128" s="346"/>
      <c r="BE128" s="346"/>
      <c r="BF128" s="347"/>
      <c r="BH128" s="290"/>
    </row>
    <row r="129" spans="1:60">
      <c r="A129" s="716"/>
      <c r="B129" s="716"/>
      <c r="C129" s="717"/>
      <c r="D129" s="717"/>
      <c r="F129" s="659"/>
      <c r="G129" s="662"/>
      <c r="H129" s="659"/>
      <c r="I129" s="662"/>
      <c r="K129" s="713"/>
      <c r="M129" s="652"/>
      <c r="N129" s="637"/>
      <c r="O129" s="631"/>
      <c r="P129" s="652"/>
      <c r="Q129" s="637"/>
      <c r="R129" s="631"/>
      <c r="T129" s="628"/>
      <c r="U129" s="631"/>
      <c r="V129" s="634"/>
      <c r="W129" s="637"/>
      <c r="X129" s="289"/>
      <c r="Z129" s="691"/>
      <c r="AA129" s="694"/>
      <c r="AB129" s="298"/>
      <c r="AC129" s="339"/>
      <c r="AD129" s="298"/>
      <c r="AE129" s="298"/>
      <c r="AF129" s="289"/>
      <c r="AH129" s="296"/>
      <c r="AI129" s="298"/>
      <c r="AJ129" s="298"/>
      <c r="AK129" s="289"/>
      <c r="AM129" s="300"/>
      <c r="AN129" s="300"/>
      <c r="AP129" s="334" t="s">
        <v>3177</v>
      </c>
      <c r="AQ129" s="334">
        <v>5800</v>
      </c>
      <c r="AR129" s="334">
        <v>6500</v>
      </c>
      <c r="AT129" s="300"/>
      <c r="AV129" s="299"/>
      <c r="AX129" s="296"/>
      <c r="AY129" s="298"/>
      <c r="AZ129" s="298"/>
      <c r="BA129" s="289"/>
      <c r="BC129" s="340"/>
      <c r="BD129" s="341"/>
      <c r="BE129" s="341"/>
      <c r="BF129" s="342"/>
      <c r="BH129" s="290"/>
    </row>
    <row r="130" spans="1:60">
      <c r="A130" s="716"/>
      <c r="B130" s="716"/>
      <c r="C130" s="717"/>
      <c r="D130" s="717"/>
      <c r="F130" s="660"/>
      <c r="G130" s="670"/>
      <c r="H130" s="660"/>
      <c r="I130" s="662"/>
      <c r="K130" s="713"/>
      <c r="M130" s="653"/>
      <c r="N130" s="638"/>
      <c r="O130" s="632"/>
      <c r="P130" s="653"/>
      <c r="Q130" s="638"/>
      <c r="R130" s="632"/>
      <c r="T130" s="629"/>
      <c r="U130" s="632"/>
      <c r="V130" s="635"/>
      <c r="W130" s="638"/>
      <c r="X130" s="307"/>
      <c r="Z130" s="691"/>
      <c r="AA130" s="694"/>
      <c r="AB130" s="298"/>
      <c r="AC130" s="339"/>
      <c r="AD130" s="298"/>
      <c r="AE130" s="298"/>
      <c r="AF130" s="289"/>
      <c r="AH130" s="296"/>
      <c r="AI130" s="298"/>
      <c r="AJ130" s="298"/>
      <c r="AK130" s="289"/>
      <c r="AM130" s="300"/>
      <c r="AN130" s="300"/>
      <c r="AP130" s="334"/>
      <c r="AQ130" s="334"/>
      <c r="AR130" s="334"/>
      <c r="AT130" s="300"/>
      <c r="AV130" s="344"/>
      <c r="AX130" s="296"/>
      <c r="AY130" s="298"/>
      <c r="AZ130" s="298"/>
      <c r="BA130" s="289"/>
      <c r="BC130" s="345"/>
      <c r="BD130" s="346"/>
      <c r="BE130" s="346"/>
      <c r="BF130" s="347"/>
      <c r="BH130" s="290"/>
    </row>
    <row r="131" spans="1:60">
      <c r="A131" s="716"/>
      <c r="B131" s="716"/>
      <c r="C131" s="717"/>
      <c r="D131" s="717" t="s">
        <v>87</v>
      </c>
      <c r="F131" s="663">
        <v>224410</v>
      </c>
      <c r="G131" s="665"/>
      <c r="H131" s="663">
        <v>208020</v>
      </c>
      <c r="I131" s="665"/>
      <c r="K131" s="713"/>
      <c r="L131" s="286" t="s">
        <v>2966</v>
      </c>
      <c r="M131" s="654">
        <v>2120</v>
      </c>
      <c r="N131" s="648"/>
      <c r="O131" s="642" t="s">
        <v>3219</v>
      </c>
      <c r="P131" s="656">
        <v>1950</v>
      </c>
      <c r="Q131" s="648"/>
      <c r="R131" s="642" t="s">
        <v>3219</v>
      </c>
      <c r="S131" s="286" t="s">
        <v>2966</v>
      </c>
      <c r="T131" s="639">
        <v>73000</v>
      </c>
      <c r="U131" s="642"/>
      <c r="V131" s="645">
        <v>730</v>
      </c>
      <c r="W131" s="648"/>
      <c r="X131" s="289" t="s">
        <v>3219</v>
      </c>
      <c r="Z131" s="296"/>
      <c r="AA131" s="297"/>
      <c r="AB131" s="298"/>
      <c r="AC131" s="339"/>
      <c r="AD131" s="298"/>
      <c r="AE131" s="298"/>
      <c r="AF131" s="289"/>
      <c r="AH131" s="296"/>
      <c r="AI131" s="298"/>
      <c r="AJ131" s="298"/>
      <c r="AK131" s="289"/>
      <c r="AM131" s="300"/>
      <c r="AN131" s="300"/>
      <c r="AP131" s="334" t="s">
        <v>3179</v>
      </c>
      <c r="AQ131" s="334">
        <v>5100</v>
      </c>
      <c r="AR131" s="334">
        <v>5600</v>
      </c>
      <c r="AT131" s="300"/>
      <c r="AV131" s="344">
        <v>0.12</v>
      </c>
      <c r="AX131" s="296"/>
      <c r="AY131" s="298"/>
      <c r="AZ131" s="298"/>
      <c r="BA131" s="289"/>
      <c r="BC131" s="345">
        <v>0.01</v>
      </c>
      <c r="BD131" s="346">
        <v>0.03</v>
      </c>
      <c r="BE131" s="346">
        <v>0.04</v>
      </c>
      <c r="BF131" s="347">
        <v>0.06</v>
      </c>
      <c r="BH131" s="290">
        <v>0.91</v>
      </c>
    </row>
    <row r="132" spans="1:60">
      <c r="A132" s="716"/>
      <c r="B132" s="716"/>
      <c r="C132" s="717"/>
      <c r="D132" s="717"/>
      <c r="F132" s="659"/>
      <c r="G132" s="666"/>
      <c r="H132" s="659"/>
      <c r="I132" s="666"/>
      <c r="K132" s="713"/>
      <c r="M132" s="654"/>
      <c r="N132" s="649"/>
      <c r="O132" s="643"/>
      <c r="P132" s="652"/>
      <c r="Q132" s="649"/>
      <c r="R132" s="643"/>
      <c r="T132" s="640"/>
      <c r="U132" s="643"/>
      <c r="V132" s="646"/>
      <c r="W132" s="649"/>
      <c r="X132" s="289"/>
      <c r="Z132" s="296"/>
      <c r="AA132" s="297"/>
      <c r="AB132" s="298"/>
      <c r="AC132" s="339"/>
      <c r="AD132" s="298"/>
      <c r="AE132" s="298"/>
      <c r="AF132" s="289"/>
      <c r="AH132" s="296"/>
      <c r="AI132" s="298"/>
      <c r="AJ132" s="298"/>
      <c r="AK132" s="289"/>
      <c r="AM132" s="300"/>
      <c r="AN132" s="300"/>
      <c r="AP132" s="334"/>
      <c r="AQ132" s="334"/>
      <c r="AR132" s="334"/>
      <c r="AT132" s="300"/>
      <c r="AV132" s="344"/>
      <c r="AX132" s="296"/>
      <c r="AY132" s="298"/>
      <c r="AZ132" s="298"/>
      <c r="BA132" s="289"/>
      <c r="BC132" s="345"/>
      <c r="BD132" s="346"/>
      <c r="BE132" s="346"/>
      <c r="BF132" s="347"/>
      <c r="BH132" s="290"/>
    </row>
    <row r="133" spans="1:60">
      <c r="A133" s="716"/>
      <c r="B133" s="716"/>
      <c r="C133" s="717"/>
      <c r="D133" s="717"/>
      <c r="F133" s="659"/>
      <c r="G133" s="666"/>
      <c r="H133" s="659"/>
      <c r="I133" s="666"/>
      <c r="K133" s="713"/>
      <c r="M133" s="654"/>
      <c r="N133" s="649"/>
      <c r="O133" s="643"/>
      <c r="P133" s="652"/>
      <c r="Q133" s="649"/>
      <c r="R133" s="643"/>
      <c r="T133" s="640"/>
      <c r="U133" s="643"/>
      <c r="V133" s="646"/>
      <c r="W133" s="649"/>
      <c r="X133" s="289"/>
      <c r="Z133" s="296" t="s">
        <v>3180</v>
      </c>
      <c r="AA133" s="297">
        <v>251800</v>
      </c>
      <c r="AB133" s="298"/>
      <c r="AC133" s="339">
        <v>2510</v>
      </c>
      <c r="AD133" s="298" t="s">
        <v>3173</v>
      </c>
      <c r="AF133" s="289"/>
      <c r="AH133" s="296"/>
      <c r="AI133" s="298"/>
      <c r="AJ133" s="298"/>
      <c r="AK133" s="289"/>
      <c r="AM133" s="300"/>
      <c r="AN133" s="300"/>
      <c r="AP133" s="334" t="s">
        <v>3181</v>
      </c>
      <c r="AQ133" s="334">
        <v>4500</v>
      </c>
      <c r="AR133" s="334">
        <v>5000</v>
      </c>
      <c r="AT133" s="300"/>
      <c r="AV133" s="344"/>
      <c r="AX133" s="296"/>
      <c r="AY133" s="298"/>
      <c r="AZ133" s="298"/>
      <c r="BA133" s="289"/>
      <c r="BC133" s="345"/>
      <c r="BD133" s="346"/>
      <c r="BE133" s="346"/>
      <c r="BF133" s="347"/>
      <c r="BH133" s="290"/>
    </row>
    <row r="134" spans="1:60">
      <c r="A134" s="716"/>
      <c r="B134" s="716"/>
      <c r="C134" s="717"/>
      <c r="D134" s="717"/>
      <c r="F134" s="664"/>
      <c r="G134" s="667"/>
      <c r="H134" s="664"/>
      <c r="I134" s="667"/>
      <c r="K134" s="713"/>
      <c r="M134" s="655"/>
      <c r="N134" s="650"/>
      <c r="O134" s="644"/>
      <c r="P134" s="657"/>
      <c r="Q134" s="650"/>
      <c r="R134" s="644"/>
      <c r="T134" s="641"/>
      <c r="U134" s="644"/>
      <c r="V134" s="647"/>
      <c r="W134" s="650"/>
      <c r="X134" s="289"/>
      <c r="Z134" s="296"/>
      <c r="AA134" s="297"/>
      <c r="AB134" s="298"/>
      <c r="AC134" s="339"/>
      <c r="AD134" s="298"/>
      <c r="AE134" s="298"/>
      <c r="AF134" s="289"/>
      <c r="AH134" s="308"/>
      <c r="AI134" s="310"/>
      <c r="AJ134" s="310"/>
      <c r="AK134" s="307"/>
      <c r="AM134" s="300"/>
      <c r="AN134" s="300"/>
      <c r="AP134" s="334"/>
      <c r="AQ134" s="334"/>
      <c r="AR134" s="334"/>
      <c r="AT134" s="311"/>
      <c r="AV134" s="344"/>
      <c r="AX134" s="308"/>
      <c r="AY134" s="310"/>
      <c r="AZ134" s="310"/>
      <c r="BA134" s="307"/>
      <c r="BC134" s="349"/>
      <c r="BD134" s="350"/>
      <c r="BE134" s="350"/>
      <c r="BF134" s="351"/>
      <c r="BH134" s="316"/>
    </row>
    <row r="135" spans="1:60" ht="22.5">
      <c r="A135" s="716"/>
      <c r="B135" s="716" t="s">
        <v>3182</v>
      </c>
      <c r="C135" s="717" t="s">
        <v>3171</v>
      </c>
      <c r="D135" s="717" t="s">
        <v>3172</v>
      </c>
      <c r="F135" s="658">
        <v>135340</v>
      </c>
      <c r="G135" s="661">
        <v>208050</v>
      </c>
      <c r="H135" s="658">
        <v>123040</v>
      </c>
      <c r="I135" s="661">
        <v>195750</v>
      </c>
      <c r="K135" s="713"/>
      <c r="L135" s="286" t="s">
        <v>2966</v>
      </c>
      <c r="M135" s="651">
        <v>1230</v>
      </c>
      <c r="N135" s="636">
        <v>1950</v>
      </c>
      <c r="O135" s="630" t="s">
        <v>3219</v>
      </c>
      <c r="P135" s="652">
        <v>1110</v>
      </c>
      <c r="Q135" s="636">
        <v>1830</v>
      </c>
      <c r="R135" s="630" t="s">
        <v>3219</v>
      </c>
      <c r="S135" s="286" t="s">
        <v>2966</v>
      </c>
      <c r="T135" s="627">
        <v>146000</v>
      </c>
      <c r="U135" s="630">
        <v>73000</v>
      </c>
      <c r="V135" s="633">
        <v>1460</v>
      </c>
      <c r="W135" s="636">
        <v>730</v>
      </c>
      <c r="X135" s="287" t="s">
        <v>3219</v>
      </c>
      <c r="Z135" s="296" t="s">
        <v>3183</v>
      </c>
      <c r="AA135" s="297">
        <v>269500</v>
      </c>
      <c r="AB135" s="298"/>
      <c r="AC135" s="339">
        <v>2690</v>
      </c>
      <c r="AD135" s="298" t="s">
        <v>3173</v>
      </c>
      <c r="AE135" s="298"/>
      <c r="AF135" s="289"/>
      <c r="AG135" s="286" t="s">
        <v>2966</v>
      </c>
      <c r="AH135" s="296">
        <v>17020</v>
      </c>
      <c r="AI135" s="298" t="s">
        <v>2966</v>
      </c>
      <c r="AJ135" s="298">
        <v>110</v>
      </c>
      <c r="AK135" s="289" t="s">
        <v>3173</v>
      </c>
      <c r="AL135" s="286" t="s">
        <v>2966</v>
      </c>
      <c r="AM135" s="333">
        <v>4600</v>
      </c>
      <c r="AN135" s="333">
        <v>5000</v>
      </c>
      <c r="AO135" s="286" t="s">
        <v>2966</v>
      </c>
      <c r="AP135" s="334" t="s">
        <v>3175</v>
      </c>
      <c r="AQ135" s="334">
        <v>9400</v>
      </c>
      <c r="AR135" s="334">
        <v>10500</v>
      </c>
      <c r="AS135" s="286" t="s">
        <v>3176</v>
      </c>
      <c r="AT135" s="300">
        <v>610</v>
      </c>
      <c r="AU135" s="286" t="s">
        <v>3176</v>
      </c>
      <c r="AV135" s="352" t="s">
        <v>3055</v>
      </c>
      <c r="AW135" s="286" t="s">
        <v>3176</v>
      </c>
      <c r="AX135" s="296">
        <v>12580</v>
      </c>
      <c r="AY135" s="298" t="s">
        <v>2966</v>
      </c>
      <c r="AZ135" s="298">
        <v>120</v>
      </c>
      <c r="BA135" s="289" t="s">
        <v>3173</v>
      </c>
      <c r="BB135" s="286" t="s">
        <v>3176</v>
      </c>
      <c r="BC135" s="345" t="s">
        <v>3103</v>
      </c>
      <c r="BD135" s="346" t="s">
        <v>3103</v>
      </c>
      <c r="BE135" s="346" t="s">
        <v>3103</v>
      </c>
      <c r="BF135" s="347" t="s">
        <v>3103</v>
      </c>
      <c r="BH135" s="290" t="s">
        <v>2965</v>
      </c>
    </row>
    <row r="136" spans="1:60">
      <c r="A136" s="716"/>
      <c r="B136" s="716"/>
      <c r="C136" s="717"/>
      <c r="D136" s="717"/>
      <c r="F136" s="659"/>
      <c r="G136" s="662"/>
      <c r="H136" s="659"/>
      <c r="I136" s="662"/>
      <c r="K136" s="713"/>
      <c r="M136" s="652"/>
      <c r="N136" s="637"/>
      <c r="O136" s="631"/>
      <c r="P136" s="652"/>
      <c r="Q136" s="637"/>
      <c r="R136" s="631"/>
      <c r="T136" s="628"/>
      <c r="U136" s="631"/>
      <c r="V136" s="634"/>
      <c r="W136" s="637"/>
      <c r="X136" s="289"/>
      <c r="Z136" s="296"/>
      <c r="AA136" s="297"/>
      <c r="AB136" s="298"/>
      <c r="AC136" s="339"/>
      <c r="AD136" s="298"/>
      <c r="AE136" s="298"/>
      <c r="AF136" s="289"/>
      <c r="AH136" s="296"/>
      <c r="AI136" s="298"/>
      <c r="AJ136" s="298"/>
      <c r="AK136" s="289"/>
      <c r="AM136" s="300"/>
      <c r="AN136" s="300"/>
      <c r="AP136" s="334"/>
      <c r="AQ136" s="334"/>
      <c r="AR136" s="334"/>
      <c r="AT136" s="300"/>
      <c r="AV136" s="344"/>
      <c r="AX136" s="296"/>
      <c r="AY136" s="298"/>
      <c r="AZ136" s="298"/>
      <c r="BA136" s="289"/>
      <c r="BC136" s="345"/>
      <c r="BD136" s="346"/>
      <c r="BE136" s="346"/>
      <c r="BF136" s="347"/>
      <c r="BH136" s="290"/>
    </row>
    <row r="137" spans="1:60">
      <c r="A137" s="716"/>
      <c r="B137" s="716"/>
      <c r="C137" s="717"/>
      <c r="D137" s="717"/>
      <c r="F137" s="659"/>
      <c r="G137" s="662"/>
      <c r="H137" s="659"/>
      <c r="I137" s="662"/>
      <c r="K137" s="713"/>
      <c r="M137" s="652"/>
      <c r="N137" s="637"/>
      <c r="O137" s="631"/>
      <c r="P137" s="652"/>
      <c r="Q137" s="637"/>
      <c r="R137" s="631"/>
      <c r="T137" s="628"/>
      <c r="U137" s="631"/>
      <c r="V137" s="634"/>
      <c r="W137" s="637"/>
      <c r="X137" s="289"/>
      <c r="Z137" s="296" t="s">
        <v>3184</v>
      </c>
      <c r="AA137" s="297">
        <v>305100</v>
      </c>
      <c r="AB137" s="298"/>
      <c r="AC137" s="339">
        <v>3050</v>
      </c>
      <c r="AD137" s="298" t="s">
        <v>3173</v>
      </c>
      <c r="AE137" s="298"/>
      <c r="AF137" s="289"/>
      <c r="AH137" s="296"/>
      <c r="AI137" s="298"/>
      <c r="AJ137" s="298"/>
      <c r="AK137" s="289"/>
      <c r="AM137" s="300"/>
      <c r="AN137" s="300"/>
      <c r="AP137" s="334" t="s">
        <v>3177</v>
      </c>
      <c r="AQ137" s="334">
        <v>5200</v>
      </c>
      <c r="AR137" s="334">
        <v>5700</v>
      </c>
      <c r="AT137" s="300"/>
      <c r="AV137" s="299"/>
      <c r="AX137" s="296"/>
      <c r="AY137" s="298"/>
      <c r="AZ137" s="298"/>
      <c r="BA137" s="289"/>
      <c r="BC137" s="340"/>
      <c r="BD137" s="341"/>
      <c r="BE137" s="341"/>
      <c r="BF137" s="342"/>
      <c r="BH137" s="290"/>
    </row>
    <row r="138" spans="1:60">
      <c r="A138" s="716"/>
      <c r="B138" s="716"/>
      <c r="C138" s="717"/>
      <c r="D138" s="717"/>
      <c r="F138" s="660"/>
      <c r="G138" s="662"/>
      <c r="H138" s="660"/>
      <c r="I138" s="662"/>
      <c r="K138" s="713"/>
      <c r="M138" s="653"/>
      <c r="N138" s="638"/>
      <c r="O138" s="632"/>
      <c r="P138" s="653"/>
      <c r="Q138" s="638"/>
      <c r="R138" s="632"/>
      <c r="T138" s="629"/>
      <c r="U138" s="632"/>
      <c r="V138" s="635"/>
      <c r="W138" s="638"/>
      <c r="X138" s="307"/>
      <c r="Z138" s="296"/>
      <c r="AA138" s="297"/>
      <c r="AB138" s="298"/>
      <c r="AC138" s="339"/>
      <c r="AD138" s="298"/>
      <c r="AE138" s="298"/>
      <c r="AF138" s="289"/>
      <c r="AH138" s="296"/>
      <c r="AI138" s="298"/>
      <c r="AJ138" s="298"/>
      <c r="AK138" s="289"/>
      <c r="AM138" s="300"/>
      <c r="AN138" s="300"/>
      <c r="AP138" s="334"/>
      <c r="AQ138" s="334"/>
      <c r="AR138" s="334"/>
      <c r="AT138" s="300"/>
      <c r="AV138" s="344"/>
      <c r="AX138" s="296"/>
      <c r="AY138" s="298"/>
      <c r="AZ138" s="298"/>
      <c r="BA138" s="289"/>
      <c r="BC138" s="345"/>
      <c r="BD138" s="346"/>
      <c r="BE138" s="346"/>
      <c r="BF138" s="347"/>
      <c r="BH138" s="290"/>
    </row>
    <row r="139" spans="1:60">
      <c r="A139" s="716"/>
      <c r="B139" s="716"/>
      <c r="C139" s="717"/>
      <c r="D139" s="717" t="s">
        <v>87</v>
      </c>
      <c r="F139" s="663">
        <v>208050</v>
      </c>
      <c r="G139" s="665"/>
      <c r="H139" s="663">
        <v>195750</v>
      </c>
      <c r="I139" s="665"/>
      <c r="K139" s="713"/>
      <c r="L139" s="286" t="s">
        <v>2966</v>
      </c>
      <c r="M139" s="654">
        <v>1950</v>
      </c>
      <c r="N139" s="648"/>
      <c r="O139" s="642" t="s">
        <v>3219</v>
      </c>
      <c r="P139" s="656">
        <v>1830</v>
      </c>
      <c r="Q139" s="648"/>
      <c r="R139" s="642" t="s">
        <v>3219</v>
      </c>
      <c r="S139" s="286" t="s">
        <v>2966</v>
      </c>
      <c r="T139" s="639">
        <v>73000</v>
      </c>
      <c r="U139" s="642"/>
      <c r="V139" s="645">
        <v>730</v>
      </c>
      <c r="W139" s="648"/>
      <c r="X139" s="289" t="s">
        <v>3219</v>
      </c>
      <c r="Z139" s="296" t="s">
        <v>3185</v>
      </c>
      <c r="AA139" s="297">
        <v>340700</v>
      </c>
      <c r="AB139" s="298"/>
      <c r="AC139" s="339">
        <v>3400</v>
      </c>
      <c r="AD139" s="298" t="s">
        <v>3173</v>
      </c>
      <c r="AE139" s="298"/>
      <c r="AF139" s="289"/>
      <c r="AH139" s="296"/>
      <c r="AI139" s="298"/>
      <c r="AJ139" s="298"/>
      <c r="AK139" s="289"/>
      <c r="AM139" s="300"/>
      <c r="AN139" s="300"/>
      <c r="AP139" s="334" t="s">
        <v>3179</v>
      </c>
      <c r="AQ139" s="334">
        <v>4500</v>
      </c>
      <c r="AR139" s="334">
        <v>5000</v>
      </c>
      <c r="AT139" s="300"/>
      <c r="AV139" s="344">
        <v>0.11</v>
      </c>
      <c r="AX139" s="296"/>
      <c r="AY139" s="298"/>
      <c r="AZ139" s="298"/>
      <c r="BA139" s="289"/>
      <c r="BC139" s="345">
        <v>0.01</v>
      </c>
      <c r="BD139" s="346">
        <v>0.03</v>
      </c>
      <c r="BE139" s="346">
        <v>0.04</v>
      </c>
      <c r="BF139" s="347">
        <v>0.05</v>
      </c>
      <c r="BH139" s="290">
        <v>0.98</v>
      </c>
    </row>
    <row r="140" spans="1:60">
      <c r="A140" s="716"/>
      <c r="B140" s="716"/>
      <c r="C140" s="717"/>
      <c r="D140" s="717"/>
      <c r="F140" s="659"/>
      <c r="G140" s="666"/>
      <c r="H140" s="659"/>
      <c r="I140" s="666"/>
      <c r="K140" s="713"/>
      <c r="M140" s="654"/>
      <c r="N140" s="649"/>
      <c r="O140" s="643"/>
      <c r="P140" s="652"/>
      <c r="Q140" s="649"/>
      <c r="R140" s="643"/>
      <c r="T140" s="640"/>
      <c r="U140" s="643"/>
      <c r="V140" s="646"/>
      <c r="W140" s="649"/>
      <c r="X140" s="289"/>
      <c r="Z140" s="296"/>
      <c r="AA140" s="297"/>
      <c r="AB140" s="298"/>
      <c r="AC140" s="339"/>
      <c r="AD140" s="298"/>
      <c r="AE140" s="298"/>
      <c r="AF140" s="289"/>
      <c r="AH140" s="296"/>
      <c r="AI140" s="298"/>
      <c r="AJ140" s="298"/>
      <c r="AK140" s="289"/>
      <c r="AM140" s="300"/>
      <c r="AN140" s="300"/>
      <c r="AP140" s="334"/>
      <c r="AQ140" s="334"/>
      <c r="AR140" s="334"/>
      <c r="AT140" s="300"/>
      <c r="AV140" s="344"/>
      <c r="AX140" s="296"/>
      <c r="AY140" s="298"/>
      <c r="AZ140" s="298"/>
      <c r="BA140" s="289"/>
      <c r="BC140" s="345"/>
      <c r="BD140" s="346"/>
      <c r="BE140" s="346"/>
      <c r="BF140" s="347"/>
      <c r="BH140" s="290"/>
    </row>
    <row r="141" spans="1:60">
      <c r="A141" s="716"/>
      <c r="B141" s="716"/>
      <c r="C141" s="717"/>
      <c r="D141" s="717"/>
      <c r="F141" s="659"/>
      <c r="G141" s="666"/>
      <c r="H141" s="659"/>
      <c r="I141" s="666"/>
      <c r="K141" s="713"/>
      <c r="M141" s="654"/>
      <c r="N141" s="649"/>
      <c r="O141" s="643"/>
      <c r="P141" s="652"/>
      <c r="Q141" s="649"/>
      <c r="R141" s="643"/>
      <c r="T141" s="640"/>
      <c r="U141" s="643"/>
      <c r="V141" s="646"/>
      <c r="W141" s="649"/>
      <c r="X141" s="289"/>
      <c r="Z141" s="296" t="s">
        <v>3186</v>
      </c>
      <c r="AA141" s="297">
        <v>376300</v>
      </c>
      <c r="AB141" s="298"/>
      <c r="AC141" s="339">
        <v>3760</v>
      </c>
      <c r="AD141" s="298" t="s">
        <v>3173</v>
      </c>
      <c r="AE141" s="298"/>
      <c r="AF141" s="289"/>
      <c r="AH141" s="296"/>
      <c r="AI141" s="298"/>
      <c r="AJ141" s="298"/>
      <c r="AK141" s="289"/>
      <c r="AM141" s="300"/>
      <c r="AN141" s="300"/>
      <c r="AP141" s="334" t="s">
        <v>3181</v>
      </c>
      <c r="AQ141" s="334">
        <v>4000</v>
      </c>
      <c r="AR141" s="334">
        <v>4500</v>
      </c>
      <c r="AT141" s="300"/>
      <c r="AV141" s="344"/>
      <c r="AX141" s="296"/>
      <c r="AY141" s="298"/>
      <c r="AZ141" s="298"/>
      <c r="BA141" s="289"/>
      <c r="BC141" s="345"/>
      <c r="BD141" s="346"/>
      <c r="BE141" s="346"/>
      <c r="BF141" s="347"/>
      <c r="BH141" s="290"/>
    </row>
    <row r="142" spans="1:60">
      <c r="A142" s="716"/>
      <c r="B142" s="716"/>
      <c r="C142" s="717"/>
      <c r="D142" s="717"/>
      <c r="F142" s="664"/>
      <c r="G142" s="667"/>
      <c r="H142" s="664"/>
      <c r="I142" s="667"/>
      <c r="K142" s="713"/>
      <c r="M142" s="655"/>
      <c r="N142" s="650"/>
      <c r="O142" s="644"/>
      <c r="P142" s="657"/>
      <c r="Q142" s="650"/>
      <c r="R142" s="644"/>
      <c r="T142" s="641"/>
      <c r="U142" s="644"/>
      <c r="V142" s="647"/>
      <c r="W142" s="650"/>
      <c r="X142" s="289"/>
      <c r="Z142" s="296"/>
      <c r="AA142" s="297"/>
      <c r="AB142" s="298"/>
      <c r="AC142" s="339"/>
      <c r="AD142" s="298"/>
      <c r="AE142" s="298"/>
      <c r="AF142" s="289"/>
      <c r="AH142" s="296"/>
      <c r="AI142" s="298"/>
      <c r="AJ142" s="298"/>
      <c r="AK142" s="289"/>
      <c r="AM142" s="311"/>
      <c r="AN142" s="311"/>
      <c r="AP142" s="334"/>
      <c r="AQ142" s="334"/>
      <c r="AR142" s="334"/>
      <c r="AT142" s="300"/>
      <c r="AV142" s="348"/>
      <c r="AX142" s="296"/>
      <c r="AY142" s="298"/>
      <c r="AZ142" s="298"/>
      <c r="BA142" s="289"/>
      <c r="BC142" s="345"/>
      <c r="BD142" s="346"/>
      <c r="BE142" s="346"/>
      <c r="BF142" s="347"/>
      <c r="BH142" s="290"/>
    </row>
    <row r="143" spans="1:60" ht="22.5">
      <c r="A143" s="716"/>
      <c r="B143" s="716" t="s">
        <v>3187</v>
      </c>
      <c r="C143" s="717" t="s">
        <v>3171</v>
      </c>
      <c r="D143" s="717" t="s">
        <v>3172</v>
      </c>
      <c r="F143" s="658">
        <v>130810</v>
      </c>
      <c r="G143" s="661">
        <v>203520</v>
      </c>
      <c r="H143" s="658">
        <v>120970</v>
      </c>
      <c r="I143" s="661">
        <v>193680</v>
      </c>
      <c r="K143" s="713"/>
      <c r="L143" s="286" t="s">
        <v>2966</v>
      </c>
      <c r="M143" s="651">
        <v>1190</v>
      </c>
      <c r="N143" s="636">
        <v>1910</v>
      </c>
      <c r="O143" s="630" t="s">
        <v>3219</v>
      </c>
      <c r="P143" s="652">
        <v>1090</v>
      </c>
      <c r="Q143" s="636">
        <v>1810</v>
      </c>
      <c r="R143" s="630" t="s">
        <v>3219</v>
      </c>
      <c r="S143" s="286" t="s">
        <v>2966</v>
      </c>
      <c r="T143" s="627">
        <v>146000</v>
      </c>
      <c r="U143" s="630">
        <v>73000</v>
      </c>
      <c r="V143" s="633">
        <v>1460</v>
      </c>
      <c r="W143" s="636">
        <v>730</v>
      </c>
      <c r="X143" s="287" t="s">
        <v>3219</v>
      </c>
      <c r="Z143" s="296" t="s">
        <v>3188</v>
      </c>
      <c r="AA143" s="297">
        <v>411900</v>
      </c>
      <c r="AB143" s="298"/>
      <c r="AC143" s="339">
        <v>4110</v>
      </c>
      <c r="AD143" s="298" t="s">
        <v>3173</v>
      </c>
      <c r="AE143" s="298"/>
      <c r="AF143" s="289"/>
      <c r="AG143" s="286" t="s">
        <v>2966</v>
      </c>
      <c r="AH143" s="332">
        <v>14660</v>
      </c>
      <c r="AI143" s="330" t="s">
        <v>2966</v>
      </c>
      <c r="AJ143" s="330">
        <v>90</v>
      </c>
      <c r="AK143" s="287" t="s">
        <v>3173</v>
      </c>
      <c r="AL143" s="286" t="s">
        <v>2966</v>
      </c>
      <c r="AM143" s="300">
        <v>4200</v>
      </c>
      <c r="AN143" s="300">
        <v>4600</v>
      </c>
      <c r="AO143" s="286" t="s">
        <v>2966</v>
      </c>
      <c r="AP143" s="334" t="s">
        <v>3175</v>
      </c>
      <c r="AQ143" s="334">
        <v>8400</v>
      </c>
      <c r="AR143" s="334">
        <v>9400</v>
      </c>
      <c r="AS143" s="286" t="s">
        <v>3176</v>
      </c>
      <c r="AT143" s="333">
        <v>490</v>
      </c>
      <c r="AU143" s="286" t="s">
        <v>3176</v>
      </c>
      <c r="AV143" s="344" t="s">
        <v>3055</v>
      </c>
      <c r="AW143" s="286" t="s">
        <v>3176</v>
      </c>
      <c r="AX143" s="332">
        <v>10060</v>
      </c>
      <c r="AY143" s="330" t="s">
        <v>2966</v>
      </c>
      <c r="AZ143" s="330">
        <v>100</v>
      </c>
      <c r="BA143" s="287" t="s">
        <v>3173</v>
      </c>
      <c r="BB143" s="286" t="s">
        <v>3176</v>
      </c>
      <c r="BC143" s="353" t="s">
        <v>3103</v>
      </c>
      <c r="BD143" s="354" t="s">
        <v>3103</v>
      </c>
      <c r="BE143" s="354" t="s">
        <v>3103</v>
      </c>
      <c r="BF143" s="355" t="s">
        <v>3103</v>
      </c>
      <c r="BH143" s="288" t="s">
        <v>2965</v>
      </c>
    </row>
    <row r="144" spans="1:60">
      <c r="A144" s="716"/>
      <c r="B144" s="716"/>
      <c r="C144" s="717"/>
      <c r="D144" s="717"/>
      <c r="F144" s="659"/>
      <c r="G144" s="662"/>
      <c r="H144" s="659"/>
      <c r="I144" s="662"/>
      <c r="K144" s="713"/>
      <c r="M144" s="652"/>
      <c r="N144" s="637"/>
      <c r="O144" s="631"/>
      <c r="P144" s="652"/>
      <c r="Q144" s="637"/>
      <c r="R144" s="631"/>
      <c r="T144" s="628"/>
      <c r="U144" s="631"/>
      <c r="V144" s="634"/>
      <c r="W144" s="637"/>
      <c r="X144" s="289"/>
      <c r="Z144" s="296"/>
      <c r="AA144" s="297"/>
      <c r="AB144" s="298"/>
      <c r="AC144" s="339"/>
      <c r="AD144" s="298"/>
      <c r="AE144" s="298"/>
      <c r="AF144" s="289"/>
      <c r="AH144" s="296"/>
      <c r="AI144" s="298"/>
      <c r="AJ144" s="298"/>
      <c r="AK144" s="289"/>
      <c r="AM144" s="300"/>
      <c r="AN144" s="300"/>
      <c r="AP144" s="334"/>
      <c r="AQ144" s="334"/>
      <c r="AR144" s="334"/>
      <c r="AT144" s="300"/>
      <c r="AV144" s="344"/>
      <c r="AX144" s="296"/>
      <c r="AY144" s="298"/>
      <c r="AZ144" s="298"/>
      <c r="BA144" s="289"/>
      <c r="BC144" s="345"/>
      <c r="BD144" s="346"/>
      <c r="BE144" s="346"/>
      <c r="BF144" s="347"/>
      <c r="BH144" s="290"/>
    </row>
    <row r="145" spans="1:60">
      <c r="A145" s="716"/>
      <c r="B145" s="716"/>
      <c r="C145" s="717"/>
      <c r="D145" s="717"/>
      <c r="F145" s="659"/>
      <c r="G145" s="662"/>
      <c r="H145" s="659"/>
      <c r="I145" s="662"/>
      <c r="K145" s="713"/>
      <c r="M145" s="652"/>
      <c r="N145" s="637"/>
      <c r="O145" s="631"/>
      <c r="P145" s="652"/>
      <c r="Q145" s="637"/>
      <c r="R145" s="631"/>
      <c r="T145" s="628"/>
      <c r="U145" s="631"/>
      <c r="V145" s="634"/>
      <c r="W145" s="637"/>
      <c r="X145" s="289"/>
      <c r="Z145" s="296" t="s">
        <v>3189</v>
      </c>
      <c r="AA145" s="297">
        <v>447500</v>
      </c>
      <c r="AB145" s="298"/>
      <c r="AC145" s="339">
        <v>4470</v>
      </c>
      <c r="AD145" s="298" t="s">
        <v>3173</v>
      </c>
      <c r="AE145" s="298"/>
      <c r="AF145" s="289" t="s">
        <v>3190</v>
      </c>
      <c r="AH145" s="296"/>
      <c r="AI145" s="298"/>
      <c r="AJ145" s="298"/>
      <c r="AK145" s="289"/>
      <c r="AM145" s="300"/>
      <c r="AN145" s="300"/>
      <c r="AP145" s="334" t="s">
        <v>3177</v>
      </c>
      <c r="AQ145" s="334">
        <v>4600</v>
      </c>
      <c r="AR145" s="334">
        <v>5100</v>
      </c>
      <c r="AT145" s="300"/>
      <c r="AV145" s="299"/>
      <c r="AX145" s="296"/>
      <c r="AY145" s="298"/>
      <c r="AZ145" s="298"/>
      <c r="BA145" s="289"/>
      <c r="BC145" s="340"/>
      <c r="BD145" s="341"/>
      <c r="BE145" s="341"/>
      <c r="BF145" s="342"/>
      <c r="BH145" s="290"/>
    </row>
    <row r="146" spans="1:60">
      <c r="A146" s="716"/>
      <c r="B146" s="716"/>
      <c r="C146" s="717"/>
      <c r="D146" s="717"/>
      <c r="F146" s="660"/>
      <c r="G146" s="662"/>
      <c r="H146" s="660"/>
      <c r="I146" s="662"/>
      <c r="K146" s="713"/>
      <c r="M146" s="653"/>
      <c r="N146" s="638"/>
      <c r="O146" s="632"/>
      <c r="P146" s="653"/>
      <c r="Q146" s="638"/>
      <c r="R146" s="632"/>
      <c r="T146" s="629"/>
      <c r="U146" s="632"/>
      <c r="V146" s="635"/>
      <c r="W146" s="638"/>
      <c r="X146" s="307"/>
      <c r="Z146" s="296"/>
      <c r="AA146" s="297"/>
      <c r="AB146" s="298"/>
      <c r="AC146" s="339"/>
      <c r="AD146" s="298"/>
      <c r="AE146" s="298" t="s">
        <v>3174</v>
      </c>
      <c r="AF146" s="289"/>
      <c r="AH146" s="296"/>
      <c r="AI146" s="298"/>
      <c r="AJ146" s="298"/>
      <c r="AK146" s="289"/>
      <c r="AM146" s="300"/>
      <c r="AN146" s="300"/>
      <c r="AP146" s="334"/>
      <c r="AQ146" s="334"/>
      <c r="AR146" s="334"/>
      <c r="AT146" s="300"/>
      <c r="AV146" s="344"/>
      <c r="AX146" s="296"/>
      <c r="AY146" s="298"/>
      <c r="AZ146" s="298"/>
      <c r="BA146" s="289"/>
      <c r="BC146" s="345"/>
      <c r="BD146" s="346"/>
      <c r="BE146" s="346"/>
      <c r="BF146" s="347"/>
      <c r="BH146" s="290"/>
    </row>
    <row r="147" spans="1:60">
      <c r="A147" s="716"/>
      <c r="B147" s="716"/>
      <c r="C147" s="717"/>
      <c r="D147" s="717" t="s">
        <v>87</v>
      </c>
      <c r="F147" s="663">
        <v>203520</v>
      </c>
      <c r="G147" s="665"/>
      <c r="H147" s="663">
        <v>193680</v>
      </c>
      <c r="I147" s="665"/>
      <c r="K147" s="713"/>
      <c r="L147" s="286" t="s">
        <v>2966</v>
      </c>
      <c r="M147" s="654">
        <v>1910</v>
      </c>
      <c r="N147" s="648"/>
      <c r="O147" s="642" t="s">
        <v>3219</v>
      </c>
      <c r="P147" s="656">
        <v>1810</v>
      </c>
      <c r="Q147" s="648"/>
      <c r="R147" s="642" t="s">
        <v>3219</v>
      </c>
      <c r="S147" s="286" t="s">
        <v>2966</v>
      </c>
      <c r="T147" s="639">
        <v>73000</v>
      </c>
      <c r="U147" s="642"/>
      <c r="V147" s="645">
        <v>730</v>
      </c>
      <c r="W147" s="648"/>
      <c r="X147" s="289" t="s">
        <v>3219</v>
      </c>
      <c r="Z147" s="296" t="s">
        <v>3191</v>
      </c>
      <c r="AA147" s="297">
        <v>483000</v>
      </c>
      <c r="AB147" s="298"/>
      <c r="AC147" s="339">
        <v>4830</v>
      </c>
      <c r="AD147" s="298" t="s">
        <v>3173</v>
      </c>
      <c r="AE147" s="298"/>
      <c r="AF147" s="289" t="s">
        <v>3192</v>
      </c>
      <c r="AH147" s="296"/>
      <c r="AI147" s="298"/>
      <c r="AJ147" s="298"/>
      <c r="AK147" s="289"/>
      <c r="AM147" s="300"/>
      <c r="AN147" s="300"/>
      <c r="AP147" s="334" t="s">
        <v>3179</v>
      </c>
      <c r="AQ147" s="334">
        <v>4000</v>
      </c>
      <c r="AR147" s="334">
        <v>4500</v>
      </c>
      <c r="AT147" s="300"/>
      <c r="AV147" s="344">
        <v>0.15</v>
      </c>
      <c r="AX147" s="296"/>
      <c r="AY147" s="298"/>
      <c r="AZ147" s="298"/>
      <c r="BA147" s="289"/>
      <c r="BC147" s="345">
        <v>0.01</v>
      </c>
      <c r="BD147" s="346">
        <v>0.03</v>
      </c>
      <c r="BE147" s="346">
        <v>0.04</v>
      </c>
      <c r="BF147" s="347">
        <v>0.06</v>
      </c>
      <c r="BH147" s="290">
        <v>0.95</v>
      </c>
    </row>
    <row r="148" spans="1:60">
      <c r="A148" s="716"/>
      <c r="B148" s="716"/>
      <c r="C148" s="717"/>
      <c r="D148" s="717"/>
      <c r="F148" s="659"/>
      <c r="G148" s="666"/>
      <c r="H148" s="659"/>
      <c r="I148" s="666"/>
      <c r="K148" s="713"/>
      <c r="M148" s="654"/>
      <c r="N148" s="649"/>
      <c r="O148" s="643"/>
      <c r="P148" s="652"/>
      <c r="Q148" s="649"/>
      <c r="R148" s="643"/>
      <c r="T148" s="640"/>
      <c r="U148" s="643"/>
      <c r="V148" s="646"/>
      <c r="W148" s="649"/>
      <c r="X148" s="289"/>
      <c r="Z148" s="296"/>
      <c r="AA148" s="297"/>
      <c r="AB148" s="298"/>
      <c r="AC148" s="339"/>
      <c r="AD148" s="298"/>
      <c r="AE148" s="298"/>
      <c r="AF148" s="289"/>
      <c r="AH148" s="296"/>
      <c r="AI148" s="298"/>
      <c r="AJ148" s="298"/>
      <c r="AK148" s="289"/>
      <c r="AM148" s="300"/>
      <c r="AN148" s="300"/>
      <c r="AP148" s="334"/>
      <c r="AQ148" s="334"/>
      <c r="AR148" s="334"/>
      <c r="AT148" s="300"/>
      <c r="AV148" s="344"/>
      <c r="AX148" s="296"/>
      <c r="AY148" s="298"/>
      <c r="AZ148" s="298"/>
      <c r="BA148" s="289"/>
      <c r="BC148" s="345"/>
      <c r="BD148" s="346"/>
      <c r="BE148" s="346"/>
      <c r="BF148" s="347"/>
      <c r="BH148" s="290"/>
    </row>
    <row r="149" spans="1:60">
      <c r="A149" s="716"/>
      <c r="B149" s="716"/>
      <c r="C149" s="717"/>
      <c r="D149" s="717"/>
      <c r="F149" s="659"/>
      <c r="G149" s="666"/>
      <c r="H149" s="659"/>
      <c r="I149" s="666"/>
      <c r="K149" s="713"/>
      <c r="M149" s="654"/>
      <c r="N149" s="649"/>
      <c r="O149" s="643"/>
      <c r="P149" s="652"/>
      <c r="Q149" s="649"/>
      <c r="R149" s="643"/>
      <c r="T149" s="640"/>
      <c r="U149" s="643"/>
      <c r="V149" s="646"/>
      <c r="W149" s="649"/>
      <c r="X149" s="289"/>
      <c r="Z149" s="296" t="s">
        <v>3193</v>
      </c>
      <c r="AA149" s="297">
        <v>518600</v>
      </c>
      <c r="AB149" s="298"/>
      <c r="AC149" s="339">
        <v>5180</v>
      </c>
      <c r="AD149" s="298" t="s">
        <v>3173</v>
      </c>
      <c r="AE149" s="298"/>
      <c r="AF149" s="289"/>
      <c r="AH149" s="296"/>
      <c r="AI149" s="298"/>
      <c r="AJ149" s="298"/>
      <c r="AK149" s="289"/>
      <c r="AM149" s="300"/>
      <c r="AN149" s="300"/>
      <c r="AP149" s="334" t="s">
        <v>3181</v>
      </c>
      <c r="AQ149" s="334">
        <v>3600</v>
      </c>
      <c r="AR149" s="334">
        <v>4000</v>
      </c>
      <c r="AT149" s="300"/>
      <c r="AV149" s="344"/>
      <c r="AX149" s="296"/>
      <c r="AY149" s="298"/>
      <c r="AZ149" s="298"/>
      <c r="BA149" s="289"/>
      <c r="BC149" s="345"/>
      <c r="BD149" s="346"/>
      <c r="BE149" s="346"/>
      <c r="BF149" s="347"/>
      <c r="BH149" s="290"/>
    </row>
    <row r="150" spans="1:60">
      <c r="A150" s="716"/>
      <c r="B150" s="716"/>
      <c r="C150" s="717"/>
      <c r="D150" s="717"/>
      <c r="F150" s="664"/>
      <c r="G150" s="667"/>
      <c r="H150" s="664"/>
      <c r="I150" s="667"/>
      <c r="K150" s="713"/>
      <c r="M150" s="655"/>
      <c r="N150" s="650"/>
      <c r="O150" s="644"/>
      <c r="P150" s="657"/>
      <c r="Q150" s="650"/>
      <c r="R150" s="644"/>
      <c r="T150" s="641"/>
      <c r="U150" s="644"/>
      <c r="V150" s="647"/>
      <c r="W150" s="650"/>
      <c r="X150" s="289"/>
      <c r="Z150" s="296"/>
      <c r="AA150" s="297"/>
      <c r="AB150" s="298"/>
      <c r="AC150" s="339"/>
      <c r="AD150" s="298"/>
      <c r="AE150" s="298"/>
      <c r="AF150" s="289"/>
      <c r="AH150" s="308"/>
      <c r="AI150" s="310"/>
      <c r="AJ150" s="310"/>
      <c r="AK150" s="307"/>
      <c r="AM150" s="300"/>
      <c r="AN150" s="300"/>
      <c r="AP150" s="334"/>
      <c r="AQ150" s="334"/>
      <c r="AR150" s="334"/>
      <c r="AT150" s="311"/>
      <c r="AV150" s="344"/>
      <c r="AX150" s="308"/>
      <c r="AY150" s="310"/>
      <c r="AZ150" s="310"/>
      <c r="BA150" s="307"/>
      <c r="BC150" s="349"/>
      <c r="BD150" s="350"/>
      <c r="BE150" s="350"/>
      <c r="BF150" s="351"/>
      <c r="BH150" s="316"/>
    </row>
    <row r="151" spans="1:60" ht="22.5">
      <c r="A151" s="716"/>
      <c r="B151" s="716" t="s">
        <v>3194</v>
      </c>
      <c r="C151" s="717" t="s">
        <v>3171</v>
      </c>
      <c r="D151" s="717" t="s">
        <v>3172</v>
      </c>
      <c r="F151" s="658">
        <v>122800</v>
      </c>
      <c r="G151" s="661">
        <v>195510</v>
      </c>
      <c r="H151" s="658">
        <v>114600</v>
      </c>
      <c r="I151" s="661">
        <v>187310</v>
      </c>
      <c r="K151" s="713"/>
      <c r="L151" s="286" t="s">
        <v>2966</v>
      </c>
      <c r="M151" s="651">
        <v>1110</v>
      </c>
      <c r="N151" s="636">
        <v>1830</v>
      </c>
      <c r="O151" s="630" t="s">
        <v>3219</v>
      </c>
      <c r="P151" s="652">
        <v>1030</v>
      </c>
      <c r="Q151" s="636">
        <v>1750</v>
      </c>
      <c r="R151" s="630" t="s">
        <v>3219</v>
      </c>
      <c r="S151" s="286" t="s">
        <v>2966</v>
      </c>
      <c r="T151" s="627">
        <v>146000</v>
      </c>
      <c r="U151" s="630">
        <v>73000</v>
      </c>
      <c r="V151" s="633">
        <v>1460</v>
      </c>
      <c r="W151" s="636">
        <v>730</v>
      </c>
      <c r="X151" s="287" t="s">
        <v>3219</v>
      </c>
      <c r="Z151" s="296" t="s">
        <v>3195</v>
      </c>
      <c r="AA151" s="297">
        <v>554200</v>
      </c>
      <c r="AB151" s="298"/>
      <c r="AC151" s="339">
        <v>5540</v>
      </c>
      <c r="AD151" s="298" t="s">
        <v>3173</v>
      </c>
      <c r="AE151" s="298"/>
      <c r="AF151" s="289"/>
      <c r="AG151" s="286" t="s">
        <v>2966</v>
      </c>
      <c r="AH151" s="296">
        <v>13080</v>
      </c>
      <c r="AI151" s="298" t="s">
        <v>2966</v>
      </c>
      <c r="AJ151" s="298">
        <v>70</v>
      </c>
      <c r="AK151" s="289" t="s">
        <v>3173</v>
      </c>
      <c r="AL151" s="286" t="s">
        <v>2966</v>
      </c>
      <c r="AM151" s="333">
        <v>3500</v>
      </c>
      <c r="AN151" s="333">
        <v>3800</v>
      </c>
      <c r="AO151" s="286" t="s">
        <v>2966</v>
      </c>
      <c r="AP151" s="334" t="s">
        <v>3175</v>
      </c>
      <c r="AQ151" s="334">
        <v>7100</v>
      </c>
      <c r="AR151" s="334">
        <v>7900</v>
      </c>
      <c r="AS151" s="286" t="s">
        <v>3176</v>
      </c>
      <c r="AT151" s="300">
        <v>410</v>
      </c>
      <c r="AU151" s="286" t="s">
        <v>3176</v>
      </c>
      <c r="AV151" s="352" t="s">
        <v>3055</v>
      </c>
      <c r="AW151" s="286" t="s">
        <v>3176</v>
      </c>
      <c r="AX151" s="296">
        <v>8390</v>
      </c>
      <c r="AY151" s="298" t="s">
        <v>2966</v>
      </c>
      <c r="AZ151" s="298">
        <v>80</v>
      </c>
      <c r="BA151" s="289" t="s">
        <v>3173</v>
      </c>
      <c r="BB151" s="286" t="s">
        <v>3176</v>
      </c>
      <c r="BC151" s="345" t="s">
        <v>3103</v>
      </c>
      <c r="BD151" s="346" t="s">
        <v>3103</v>
      </c>
      <c r="BE151" s="346" t="s">
        <v>3103</v>
      </c>
      <c r="BF151" s="347" t="s">
        <v>3103</v>
      </c>
      <c r="BH151" s="290" t="s">
        <v>2965</v>
      </c>
    </row>
    <row r="152" spans="1:60">
      <c r="A152" s="716"/>
      <c r="B152" s="716"/>
      <c r="C152" s="717"/>
      <c r="D152" s="717"/>
      <c r="F152" s="659"/>
      <c r="G152" s="662"/>
      <c r="H152" s="659"/>
      <c r="I152" s="662"/>
      <c r="K152" s="713"/>
      <c r="M152" s="652"/>
      <c r="N152" s="637"/>
      <c r="O152" s="631"/>
      <c r="P152" s="652"/>
      <c r="Q152" s="637"/>
      <c r="R152" s="631"/>
      <c r="T152" s="628"/>
      <c r="U152" s="631"/>
      <c r="V152" s="634"/>
      <c r="W152" s="637"/>
      <c r="X152" s="289"/>
      <c r="Z152" s="296"/>
      <c r="AA152" s="297"/>
      <c r="AB152" s="298"/>
      <c r="AC152" s="339"/>
      <c r="AD152" s="298"/>
      <c r="AE152" s="298"/>
      <c r="AF152" s="289"/>
      <c r="AH152" s="296"/>
      <c r="AI152" s="298"/>
      <c r="AJ152" s="298"/>
      <c r="AK152" s="289"/>
      <c r="AM152" s="300"/>
      <c r="AN152" s="300"/>
      <c r="AP152" s="334"/>
      <c r="AQ152" s="334"/>
      <c r="AR152" s="334"/>
      <c r="AT152" s="300"/>
      <c r="AV152" s="344"/>
      <c r="AX152" s="296"/>
      <c r="AY152" s="298"/>
      <c r="AZ152" s="298"/>
      <c r="BA152" s="289"/>
      <c r="BC152" s="345"/>
      <c r="BD152" s="346"/>
      <c r="BE152" s="346"/>
      <c r="BF152" s="347"/>
      <c r="BH152" s="290"/>
    </row>
    <row r="153" spans="1:60">
      <c r="A153" s="716"/>
      <c r="B153" s="716"/>
      <c r="C153" s="717"/>
      <c r="D153" s="717"/>
      <c r="F153" s="659"/>
      <c r="G153" s="662"/>
      <c r="H153" s="659"/>
      <c r="I153" s="662"/>
      <c r="K153" s="713"/>
      <c r="M153" s="652"/>
      <c r="N153" s="637"/>
      <c r="O153" s="631"/>
      <c r="P153" s="652"/>
      <c r="Q153" s="637"/>
      <c r="R153" s="631"/>
      <c r="T153" s="628"/>
      <c r="U153" s="631"/>
      <c r="V153" s="634"/>
      <c r="W153" s="637"/>
      <c r="X153" s="289"/>
      <c r="Z153" s="296" t="s">
        <v>3196</v>
      </c>
      <c r="AA153" s="297">
        <v>589800</v>
      </c>
      <c r="AB153" s="298"/>
      <c r="AC153" s="339">
        <v>5890</v>
      </c>
      <c r="AD153" s="298" t="s">
        <v>3173</v>
      </c>
      <c r="AE153" s="298"/>
      <c r="AF153" s="289"/>
      <c r="AH153" s="296"/>
      <c r="AI153" s="298"/>
      <c r="AJ153" s="298"/>
      <c r="AK153" s="289"/>
      <c r="AM153" s="300"/>
      <c r="AN153" s="300"/>
      <c r="AP153" s="334" t="s">
        <v>3177</v>
      </c>
      <c r="AQ153" s="334">
        <v>3900</v>
      </c>
      <c r="AR153" s="334">
        <v>4300</v>
      </c>
      <c r="AT153" s="300"/>
      <c r="AV153" s="299"/>
      <c r="AX153" s="296"/>
      <c r="AY153" s="298"/>
      <c r="AZ153" s="298"/>
      <c r="BA153" s="289"/>
      <c r="BC153" s="340"/>
      <c r="BD153" s="341"/>
      <c r="BE153" s="341"/>
      <c r="BF153" s="342"/>
      <c r="BH153" s="290"/>
    </row>
    <row r="154" spans="1:60">
      <c r="A154" s="716"/>
      <c r="B154" s="716"/>
      <c r="C154" s="717"/>
      <c r="D154" s="717"/>
      <c r="F154" s="660"/>
      <c r="G154" s="662"/>
      <c r="H154" s="660"/>
      <c r="I154" s="662"/>
      <c r="K154" s="713"/>
      <c r="M154" s="653"/>
      <c r="N154" s="638"/>
      <c r="O154" s="632"/>
      <c r="P154" s="653"/>
      <c r="Q154" s="638"/>
      <c r="R154" s="632"/>
      <c r="T154" s="629"/>
      <c r="U154" s="632"/>
      <c r="V154" s="635"/>
      <c r="W154" s="638"/>
      <c r="X154" s="307"/>
      <c r="Z154" s="296"/>
      <c r="AA154" s="297"/>
      <c r="AB154" s="298"/>
      <c r="AC154" s="339"/>
      <c r="AD154" s="298"/>
      <c r="AE154" s="298"/>
      <c r="AF154" s="289"/>
      <c r="AH154" s="296"/>
      <c r="AI154" s="298"/>
      <c r="AJ154" s="298"/>
      <c r="AK154" s="289"/>
      <c r="AM154" s="300"/>
      <c r="AN154" s="300"/>
      <c r="AP154" s="334"/>
      <c r="AQ154" s="334"/>
      <c r="AR154" s="334"/>
      <c r="AT154" s="300"/>
      <c r="AV154" s="344"/>
      <c r="AX154" s="296"/>
      <c r="AY154" s="298"/>
      <c r="AZ154" s="298"/>
      <c r="BA154" s="289"/>
      <c r="BC154" s="345"/>
      <c r="BD154" s="346"/>
      <c r="BE154" s="346"/>
      <c r="BF154" s="347"/>
      <c r="BH154" s="290"/>
    </row>
    <row r="155" spans="1:60">
      <c r="A155" s="716"/>
      <c r="B155" s="716"/>
      <c r="C155" s="717"/>
      <c r="D155" s="717" t="s">
        <v>87</v>
      </c>
      <c r="F155" s="663">
        <v>195510</v>
      </c>
      <c r="G155" s="665"/>
      <c r="H155" s="663">
        <v>187310</v>
      </c>
      <c r="I155" s="665"/>
      <c r="K155" s="713"/>
      <c r="L155" s="286" t="s">
        <v>2966</v>
      </c>
      <c r="M155" s="654">
        <v>1830</v>
      </c>
      <c r="N155" s="648"/>
      <c r="O155" s="642" t="s">
        <v>3219</v>
      </c>
      <c r="P155" s="656">
        <v>1750</v>
      </c>
      <c r="Q155" s="648"/>
      <c r="R155" s="642" t="s">
        <v>3219</v>
      </c>
      <c r="S155" s="286" t="s">
        <v>2966</v>
      </c>
      <c r="T155" s="639">
        <v>73000</v>
      </c>
      <c r="U155" s="642"/>
      <c r="V155" s="645">
        <v>730</v>
      </c>
      <c r="W155" s="648"/>
      <c r="X155" s="289" t="s">
        <v>3219</v>
      </c>
      <c r="Z155" s="296" t="s">
        <v>3197</v>
      </c>
      <c r="AA155" s="297">
        <v>625400</v>
      </c>
      <c r="AB155" s="298"/>
      <c r="AC155" s="339">
        <v>6250</v>
      </c>
      <c r="AD155" s="298" t="s">
        <v>3173</v>
      </c>
      <c r="AE155" s="298"/>
      <c r="AF155" s="289"/>
      <c r="AH155" s="296"/>
      <c r="AI155" s="298"/>
      <c r="AJ155" s="298"/>
      <c r="AK155" s="289"/>
      <c r="AM155" s="300"/>
      <c r="AN155" s="300"/>
      <c r="AP155" s="334" t="s">
        <v>3179</v>
      </c>
      <c r="AQ155" s="334">
        <v>3400</v>
      </c>
      <c r="AR155" s="334">
        <v>3800</v>
      </c>
      <c r="AT155" s="300"/>
      <c r="AV155" s="344">
        <v>0.14000000000000001</v>
      </c>
      <c r="AX155" s="296"/>
      <c r="AY155" s="298"/>
      <c r="AZ155" s="298"/>
      <c r="BA155" s="289"/>
      <c r="BC155" s="345">
        <v>0.02</v>
      </c>
      <c r="BD155" s="346">
        <v>0.03</v>
      </c>
      <c r="BE155" s="346">
        <v>0.05</v>
      </c>
      <c r="BF155" s="347">
        <v>0.06</v>
      </c>
      <c r="BH155" s="290">
        <v>0.96</v>
      </c>
    </row>
    <row r="156" spans="1:60">
      <c r="A156" s="716"/>
      <c r="B156" s="716"/>
      <c r="C156" s="717"/>
      <c r="D156" s="717"/>
      <c r="F156" s="659"/>
      <c r="G156" s="666"/>
      <c r="H156" s="659"/>
      <c r="I156" s="666"/>
      <c r="K156" s="713"/>
      <c r="M156" s="654"/>
      <c r="N156" s="649"/>
      <c r="O156" s="643"/>
      <c r="P156" s="652"/>
      <c r="Q156" s="649"/>
      <c r="R156" s="643"/>
      <c r="T156" s="640"/>
      <c r="U156" s="643"/>
      <c r="V156" s="646"/>
      <c r="W156" s="649"/>
      <c r="X156" s="289"/>
      <c r="Z156" s="296"/>
      <c r="AA156" s="297"/>
      <c r="AB156" s="298"/>
      <c r="AC156" s="339"/>
      <c r="AD156" s="298"/>
      <c r="AE156" s="298"/>
      <c r="AF156" s="289"/>
      <c r="AH156" s="296"/>
      <c r="AI156" s="298"/>
      <c r="AJ156" s="298"/>
      <c r="AK156" s="289"/>
      <c r="AM156" s="300"/>
      <c r="AN156" s="300"/>
      <c r="AP156" s="334"/>
      <c r="AQ156" s="334"/>
      <c r="AR156" s="334"/>
      <c r="AT156" s="300"/>
      <c r="AV156" s="344"/>
      <c r="AX156" s="296"/>
      <c r="AY156" s="298"/>
      <c r="AZ156" s="298"/>
      <c r="BA156" s="289"/>
      <c r="BC156" s="345"/>
      <c r="BD156" s="346"/>
      <c r="BE156" s="346"/>
      <c r="BF156" s="347"/>
      <c r="BH156" s="290"/>
    </row>
    <row r="157" spans="1:60">
      <c r="A157" s="716"/>
      <c r="B157" s="716"/>
      <c r="C157" s="717"/>
      <c r="D157" s="717"/>
      <c r="F157" s="659"/>
      <c r="G157" s="666"/>
      <c r="H157" s="659"/>
      <c r="I157" s="666"/>
      <c r="K157" s="713"/>
      <c r="M157" s="654"/>
      <c r="N157" s="649"/>
      <c r="O157" s="643"/>
      <c r="P157" s="652"/>
      <c r="Q157" s="649"/>
      <c r="R157" s="643"/>
      <c r="T157" s="640"/>
      <c r="U157" s="643"/>
      <c r="V157" s="646"/>
      <c r="W157" s="649"/>
      <c r="X157" s="289"/>
      <c r="Z157" s="296" t="s">
        <v>3198</v>
      </c>
      <c r="AA157" s="297">
        <v>661000</v>
      </c>
      <c r="AB157" s="298"/>
      <c r="AC157" s="339">
        <v>6610</v>
      </c>
      <c r="AD157" s="298" t="s">
        <v>3173</v>
      </c>
      <c r="AE157" s="298"/>
      <c r="AF157" s="289"/>
      <c r="AH157" s="296"/>
      <c r="AI157" s="298"/>
      <c r="AJ157" s="298"/>
      <c r="AK157" s="289"/>
      <c r="AM157" s="300"/>
      <c r="AN157" s="300"/>
      <c r="AP157" s="334" t="s">
        <v>3181</v>
      </c>
      <c r="AQ157" s="334">
        <v>3000</v>
      </c>
      <c r="AR157" s="334">
        <v>3400</v>
      </c>
      <c r="AT157" s="300"/>
      <c r="AV157" s="344"/>
      <c r="AX157" s="296"/>
      <c r="AY157" s="298"/>
      <c r="AZ157" s="298"/>
      <c r="BA157" s="289"/>
      <c r="BC157" s="345"/>
      <c r="BD157" s="346"/>
      <c r="BE157" s="346"/>
      <c r="BF157" s="347"/>
      <c r="BH157" s="290"/>
    </row>
    <row r="158" spans="1:60">
      <c r="A158" s="716"/>
      <c r="B158" s="716"/>
      <c r="C158" s="717"/>
      <c r="D158" s="717"/>
      <c r="F158" s="664"/>
      <c r="G158" s="667"/>
      <c r="H158" s="664"/>
      <c r="I158" s="667"/>
      <c r="K158" s="713"/>
      <c r="M158" s="655"/>
      <c r="N158" s="650"/>
      <c r="O158" s="644"/>
      <c r="P158" s="657"/>
      <c r="Q158" s="650"/>
      <c r="R158" s="644"/>
      <c r="T158" s="641"/>
      <c r="U158" s="644"/>
      <c r="V158" s="647"/>
      <c r="W158" s="650"/>
      <c r="X158" s="289"/>
      <c r="Z158" s="296"/>
      <c r="AA158" s="297"/>
      <c r="AB158" s="298"/>
      <c r="AC158" s="339"/>
      <c r="AD158" s="298"/>
      <c r="AE158" s="298"/>
      <c r="AF158" s="289"/>
      <c r="AH158" s="296"/>
      <c r="AI158" s="298"/>
      <c r="AJ158" s="298"/>
      <c r="AK158" s="289"/>
      <c r="AM158" s="311"/>
      <c r="AN158" s="311"/>
      <c r="AP158" s="334"/>
      <c r="AQ158" s="334"/>
      <c r="AR158" s="334"/>
      <c r="AT158" s="300"/>
      <c r="AV158" s="348"/>
      <c r="AX158" s="296"/>
      <c r="AY158" s="298"/>
      <c r="AZ158" s="298"/>
      <c r="BA158" s="289"/>
      <c r="BC158" s="345"/>
      <c r="BD158" s="346"/>
      <c r="BE158" s="346"/>
      <c r="BF158" s="347"/>
      <c r="BH158" s="290"/>
    </row>
    <row r="159" spans="1:60" ht="22.5">
      <c r="A159" s="716"/>
      <c r="B159" s="716" t="s">
        <v>3199</v>
      </c>
      <c r="C159" s="717" t="s">
        <v>3171</v>
      </c>
      <c r="D159" s="717" t="s">
        <v>3172</v>
      </c>
      <c r="F159" s="658">
        <v>117160</v>
      </c>
      <c r="G159" s="661">
        <v>189870</v>
      </c>
      <c r="H159" s="658">
        <v>110130</v>
      </c>
      <c r="I159" s="661">
        <v>182840</v>
      </c>
      <c r="K159" s="713"/>
      <c r="L159" s="286" t="s">
        <v>2966</v>
      </c>
      <c r="M159" s="651">
        <v>1060</v>
      </c>
      <c r="N159" s="636">
        <v>1780</v>
      </c>
      <c r="O159" s="630" t="s">
        <v>3219</v>
      </c>
      <c r="P159" s="652">
        <v>990</v>
      </c>
      <c r="Q159" s="636">
        <v>1710</v>
      </c>
      <c r="R159" s="630" t="s">
        <v>3219</v>
      </c>
      <c r="S159" s="286" t="s">
        <v>2966</v>
      </c>
      <c r="T159" s="627">
        <v>146000</v>
      </c>
      <c r="U159" s="630">
        <v>73000</v>
      </c>
      <c r="V159" s="633">
        <v>1460</v>
      </c>
      <c r="W159" s="636">
        <v>730</v>
      </c>
      <c r="X159" s="287" t="s">
        <v>3219</v>
      </c>
      <c r="Z159" s="296" t="s">
        <v>3200</v>
      </c>
      <c r="AA159" s="297">
        <v>696500</v>
      </c>
      <c r="AB159" s="298"/>
      <c r="AC159" s="339">
        <v>6960</v>
      </c>
      <c r="AD159" s="298" t="s">
        <v>3173</v>
      </c>
      <c r="AE159" s="298"/>
      <c r="AF159" s="289"/>
      <c r="AG159" s="286" t="s">
        <v>2966</v>
      </c>
      <c r="AH159" s="332">
        <v>11950</v>
      </c>
      <c r="AI159" s="330" t="s">
        <v>2966</v>
      </c>
      <c r="AJ159" s="330">
        <v>60</v>
      </c>
      <c r="AK159" s="287" t="s">
        <v>3173</v>
      </c>
      <c r="AL159" s="286" t="s">
        <v>2966</v>
      </c>
      <c r="AM159" s="300">
        <v>3000</v>
      </c>
      <c r="AN159" s="300">
        <v>3300</v>
      </c>
      <c r="AO159" s="286" t="s">
        <v>2966</v>
      </c>
      <c r="AP159" s="334" t="s">
        <v>3175</v>
      </c>
      <c r="AQ159" s="334">
        <v>6100</v>
      </c>
      <c r="AR159" s="334">
        <v>6800</v>
      </c>
      <c r="AS159" s="286" t="s">
        <v>3176</v>
      </c>
      <c r="AT159" s="333">
        <v>350</v>
      </c>
      <c r="AU159" s="286" t="s">
        <v>3176</v>
      </c>
      <c r="AV159" s="344" t="s">
        <v>3055</v>
      </c>
      <c r="AW159" s="286" t="s">
        <v>3176</v>
      </c>
      <c r="AX159" s="332">
        <v>7190</v>
      </c>
      <c r="AY159" s="330" t="s">
        <v>2966</v>
      </c>
      <c r="AZ159" s="330">
        <v>70</v>
      </c>
      <c r="BA159" s="287" t="s">
        <v>3173</v>
      </c>
      <c r="BB159" s="286" t="s">
        <v>3176</v>
      </c>
      <c r="BC159" s="353" t="s">
        <v>3103</v>
      </c>
      <c r="BD159" s="354" t="s">
        <v>3103</v>
      </c>
      <c r="BE159" s="354" t="s">
        <v>3103</v>
      </c>
      <c r="BF159" s="355" t="s">
        <v>3103</v>
      </c>
      <c r="BH159" s="288" t="s">
        <v>2965</v>
      </c>
    </row>
    <row r="160" spans="1:60">
      <c r="A160" s="716"/>
      <c r="B160" s="716"/>
      <c r="C160" s="717"/>
      <c r="D160" s="717"/>
      <c r="F160" s="659"/>
      <c r="G160" s="662"/>
      <c r="H160" s="659"/>
      <c r="I160" s="662"/>
      <c r="K160" s="713"/>
      <c r="M160" s="652"/>
      <c r="N160" s="637"/>
      <c r="O160" s="631"/>
      <c r="P160" s="652"/>
      <c r="Q160" s="637"/>
      <c r="R160" s="631"/>
      <c r="T160" s="628"/>
      <c r="U160" s="631"/>
      <c r="V160" s="634"/>
      <c r="W160" s="637"/>
      <c r="X160" s="289"/>
      <c r="Z160" s="296"/>
      <c r="AA160" s="297"/>
      <c r="AB160" s="298"/>
      <c r="AC160" s="339"/>
      <c r="AD160" s="298"/>
      <c r="AE160" s="298"/>
      <c r="AF160" s="289"/>
      <c r="AH160" s="296"/>
      <c r="AI160" s="298"/>
      <c r="AJ160" s="298"/>
      <c r="AK160" s="289"/>
      <c r="AM160" s="300"/>
      <c r="AN160" s="300"/>
      <c r="AP160" s="334"/>
      <c r="AQ160" s="334"/>
      <c r="AR160" s="334"/>
      <c r="AT160" s="300"/>
      <c r="AV160" s="344"/>
      <c r="AX160" s="296"/>
      <c r="AY160" s="298"/>
      <c r="AZ160" s="298"/>
      <c r="BA160" s="289"/>
      <c r="BC160" s="345"/>
      <c r="BD160" s="346"/>
      <c r="BE160" s="346"/>
      <c r="BF160" s="347"/>
      <c r="BH160" s="290"/>
    </row>
    <row r="161" spans="1:60">
      <c r="A161" s="716"/>
      <c r="B161" s="716"/>
      <c r="C161" s="717"/>
      <c r="D161" s="717"/>
      <c r="F161" s="659"/>
      <c r="G161" s="662"/>
      <c r="H161" s="659"/>
      <c r="I161" s="662"/>
      <c r="K161" s="713"/>
      <c r="M161" s="652"/>
      <c r="N161" s="637"/>
      <c r="O161" s="631"/>
      <c r="P161" s="652"/>
      <c r="Q161" s="637"/>
      <c r="R161" s="631"/>
      <c r="T161" s="628"/>
      <c r="U161" s="631"/>
      <c r="V161" s="634"/>
      <c r="W161" s="637"/>
      <c r="X161" s="289"/>
      <c r="Z161" s="296"/>
      <c r="AA161" s="297"/>
      <c r="AB161" s="298"/>
      <c r="AC161" s="339"/>
      <c r="AD161" s="298"/>
      <c r="AE161" s="298"/>
      <c r="AF161" s="289"/>
      <c r="AH161" s="296"/>
      <c r="AI161" s="298"/>
      <c r="AJ161" s="298"/>
      <c r="AK161" s="289"/>
      <c r="AM161" s="300"/>
      <c r="AN161" s="300"/>
      <c r="AP161" s="334" t="s">
        <v>3177</v>
      </c>
      <c r="AQ161" s="334">
        <v>3300</v>
      </c>
      <c r="AR161" s="334">
        <v>3700</v>
      </c>
      <c r="AT161" s="300"/>
      <c r="AV161" s="299"/>
      <c r="AX161" s="296"/>
      <c r="AY161" s="298"/>
      <c r="AZ161" s="298"/>
      <c r="BA161" s="289"/>
      <c r="BC161" s="340"/>
      <c r="BD161" s="341"/>
      <c r="BE161" s="341"/>
      <c r="BF161" s="342"/>
      <c r="BH161" s="290"/>
    </row>
    <row r="162" spans="1:60">
      <c r="A162" s="716"/>
      <c r="B162" s="716"/>
      <c r="C162" s="717"/>
      <c r="D162" s="717"/>
      <c r="F162" s="660"/>
      <c r="G162" s="662"/>
      <c r="H162" s="660"/>
      <c r="I162" s="662"/>
      <c r="K162" s="713"/>
      <c r="M162" s="653"/>
      <c r="N162" s="638"/>
      <c r="O162" s="632"/>
      <c r="P162" s="653"/>
      <c r="Q162" s="638"/>
      <c r="R162" s="632"/>
      <c r="T162" s="629"/>
      <c r="U162" s="632"/>
      <c r="V162" s="635"/>
      <c r="W162" s="638"/>
      <c r="X162" s="307"/>
      <c r="Z162" s="296"/>
      <c r="AA162" s="297"/>
      <c r="AB162" s="298"/>
      <c r="AC162" s="339"/>
      <c r="AD162" s="298"/>
      <c r="AE162" s="298"/>
      <c r="AF162" s="289"/>
      <c r="AH162" s="296"/>
      <c r="AI162" s="298"/>
      <c r="AJ162" s="298"/>
      <c r="AK162" s="289"/>
      <c r="AM162" s="300"/>
      <c r="AN162" s="300"/>
      <c r="AP162" s="334"/>
      <c r="AQ162" s="334"/>
      <c r="AR162" s="334"/>
      <c r="AT162" s="300"/>
      <c r="AV162" s="344"/>
      <c r="AX162" s="296"/>
      <c r="AY162" s="298"/>
      <c r="AZ162" s="298"/>
      <c r="BA162" s="289"/>
      <c r="BC162" s="345"/>
      <c r="BD162" s="346"/>
      <c r="BE162" s="346"/>
      <c r="BF162" s="347"/>
      <c r="BH162" s="290"/>
    </row>
    <row r="163" spans="1:60">
      <c r="A163" s="716"/>
      <c r="B163" s="716"/>
      <c r="C163" s="717"/>
      <c r="D163" s="717" t="s">
        <v>87</v>
      </c>
      <c r="F163" s="663">
        <v>189870</v>
      </c>
      <c r="G163" s="665"/>
      <c r="H163" s="663">
        <v>182840</v>
      </c>
      <c r="I163" s="665"/>
      <c r="K163" s="713"/>
      <c r="L163" s="286" t="s">
        <v>2966</v>
      </c>
      <c r="M163" s="654">
        <v>1780</v>
      </c>
      <c r="N163" s="648"/>
      <c r="O163" s="642" t="s">
        <v>3219</v>
      </c>
      <c r="P163" s="656">
        <v>1710</v>
      </c>
      <c r="Q163" s="648"/>
      <c r="R163" s="642" t="s">
        <v>3219</v>
      </c>
      <c r="S163" s="286" t="s">
        <v>2966</v>
      </c>
      <c r="T163" s="639">
        <v>73000</v>
      </c>
      <c r="U163" s="642"/>
      <c r="V163" s="645">
        <v>730</v>
      </c>
      <c r="W163" s="648"/>
      <c r="X163" s="289" t="s">
        <v>3219</v>
      </c>
      <c r="Z163" s="296"/>
      <c r="AA163" s="297"/>
      <c r="AB163" s="298"/>
      <c r="AC163" s="339"/>
      <c r="AD163" s="298"/>
      <c r="AE163" s="298"/>
      <c r="AF163" s="289"/>
      <c r="AH163" s="296"/>
      <c r="AI163" s="298"/>
      <c r="AJ163" s="298"/>
      <c r="AK163" s="289"/>
      <c r="AM163" s="300"/>
      <c r="AN163" s="300"/>
      <c r="AP163" s="334" t="s">
        <v>3179</v>
      </c>
      <c r="AQ163" s="334">
        <v>2900</v>
      </c>
      <c r="AR163" s="334">
        <v>3200</v>
      </c>
      <c r="AT163" s="300"/>
      <c r="AV163" s="344">
        <v>0.13</v>
      </c>
      <c r="AX163" s="296"/>
      <c r="AY163" s="298"/>
      <c r="AZ163" s="298"/>
      <c r="BA163" s="289"/>
      <c r="BC163" s="345">
        <v>0.02</v>
      </c>
      <c r="BD163" s="346">
        <v>0.03</v>
      </c>
      <c r="BE163" s="346">
        <v>0.05</v>
      </c>
      <c r="BF163" s="347">
        <v>0.06</v>
      </c>
      <c r="BH163" s="290">
        <v>0.96</v>
      </c>
    </row>
    <row r="164" spans="1:60">
      <c r="A164" s="716"/>
      <c r="B164" s="716"/>
      <c r="C164" s="717"/>
      <c r="D164" s="717"/>
      <c r="F164" s="659"/>
      <c r="G164" s="666"/>
      <c r="H164" s="659"/>
      <c r="I164" s="666"/>
      <c r="K164" s="713"/>
      <c r="M164" s="654"/>
      <c r="N164" s="649"/>
      <c r="O164" s="643"/>
      <c r="P164" s="652"/>
      <c r="Q164" s="649"/>
      <c r="R164" s="643"/>
      <c r="T164" s="640"/>
      <c r="U164" s="643"/>
      <c r="V164" s="646"/>
      <c r="W164" s="649"/>
      <c r="X164" s="289"/>
      <c r="Z164" s="296"/>
      <c r="AA164" s="297"/>
      <c r="AB164" s="298"/>
      <c r="AC164" s="339"/>
      <c r="AD164" s="298"/>
      <c r="AE164" s="298"/>
      <c r="AF164" s="289"/>
      <c r="AH164" s="296"/>
      <c r="AI164" s="298"/>
      <c r="AJ164" s="298"/>
      <c r="AK164" s="289"/>
      <c r="AM164" s="300"/>
      <c r="AN164" s="300"/>
      <c r="AP164" s="334"/>
      <c r="AQ164" s="334"/>
      <c r="AR164" s="334"/>
      <c r="AT164" s="300"/>
      <c r="AV164" s="344"/>
      <c r="AX164" s="296"/>
      <c r="AY164" s="298"/>
      <c r="AZ164" s="298"/>
      <c r="BA164" s="289"/>
      <c r="BC164" s="345"/>
      <c r="BD164" s="346"/>
      <c r="BE164" s="346"/>
      <c r="BF164" s="347"/>
      <c r="BH164" s="290"/>
    </row>
    <row r="165" spans="1:60">
      <c r="A165" s="716"/>
      <c r="B165" s="716"/>
      <c r="C165" s="717"/>
      <c r="D165" s="717"/>
      <c r="F165" s="659"/>
      <c r="G165" s="666"/>
      <c r="H165" s="659"/>
      <c r="I165" s="666"/>
      <c r="K165" s="713"/>
      <c r="M165" s="654"/>
      <c r="N165" s="649"/>
      <c r="O165" s="643"/>
      <c r="P165" s="652"/>
      <c r="Q165" s="649"/>
      <c r="R165" s="643"/>
      <c r="T165" s="640"/>
      <c r="U165" s="643"/>
      <c r="V165" s="646"/>
      <c r="W165" s="649"/>
      <c r="X165" s="289"/>
      <c r="Z165" s="296"/>
      <c r="AA165" s="297"/>
      <c r="AB165" s="298"/>
      <c r="AC165" s="339"/>
      <c r="AD165" s="298"/>
      <c r="AE165" s="298"/>
      <c r="AF165" s="289"/>
      <c r="AH165" s="296"/>
      <c r="AI165" s="298"/>
      <c r="AJ165" s="298"/>
      <c r="AK165" s="289"/>
      <c r="AM165" s="300"/>
      <c r="AN165" s="300"/>
      <c r="AP165" s="334" t="s">
        <v>3181</v>
      </c>
      <c r="AQ165" s="334">
        <v>2600</v>
      </c>
      <c r="AR165" s="334">
        <v>2900</v>
      </c>
      <c r="AT165" s="300"/>
      <c r="AV165" s="344"/>
      <c r="AX165" s="296"/>
      <c r="AY165" s="298"/>
      <c r="AZ165" s="298"/>
      <c r="BA165" s="289"/>
      <c r="BC165" s="345"/>
      <c r="BD165" s="346"/>
      <c r="BE165" s="346"/>
      <c r="BF165" s="347"/>
      <c r="BH165" s="290"/>
    </row>
    <row r="166" spans="1:60">
      <c r="A166" s="716"/>
      <c r="B166" s="716"/>
      <c r="C166" s="717"/>
      <c r="D166" s="717"/>
      <c r="F166" s="664"/>
      <c r="G166" s="667"/>
      <c r="H166" s="664"/>
      <c r="I166" s="667"/>
      <c r="K166" s="714"/>
      <c r="M166" s="655"/>
      <c r="N166" s="650"/>
      <c r="O166" s="644"/>
      <c r="P166" s="657"/>
      <c r="Q166" s="650"/>
      <c r="R166" s="644"/>
      <c r="T166" s="641"/>
      <c r="U166" s="644"/>
      <c r="V166" s="647"/>
      <c r="W166" s="650"/>
      <c r="X166" s="289"/>
      <c r="Z166" s="296"/>
      <c r="AA166" s="297"/>
      <c r="AB166" s="298"/>
      <c r="AC166" s="339"/>
      <c r="AD166" s="298"/>
      <c r="AE166" s="298"/>
      <c r="AF166" s="289"/>
      <c r="AH166" s="308"/>
      <c r="AI166" s="310"/>
      <c r="AJ166" s="310"/>
      <c r="AK166" s="307"/>
      <c r="AM166" s="300"/>
      <c r="AN166" s="300"/>
      <c r="AP166" s="334"/>
      <c r="AQ166" s="334"/>
      <c r="AR166" s="334"/>
      <c r="AT166" s="311"/>
      <c r="AV166" s="344"/>
      <c r="AX166" s="308"/>
      <c r="AY166" s="310"/>
      <c r="AZ166" s="310"/>
      <c r="BA166" s="307"/>
      <c r="BC166" s="349"/>
      <c r="BD166" s="350"/>
      <c r="BE166" s="350"/>
      <c r="BF166" s="351"/>
      <c r="BH166" s="316"/>
    </row>
    <row r="167" spans="1:60" ht="22.5">
      <c r="A167" s="716" t="s">
        <v>3204</v>
      </c>
      <c r="B167" s="716" t="s">
        <v>3170</v>
      </c>
      <c r="C167" s="717" t="s">
        <v>3171</v>
      </c>
      <c r="D167" s="717" t="s">
        <v>3172</v>
      </c>
      <c r="F167" s="658">
        <v>149550</v>
      </c>
      <c r="G167" s="661">
        <v>221100</v>
      </c>
      <c r="H167" s="658">
        <v>133390</v>
      </c>
      <c r="I167" s="661">
        <v>204940</v>
      </c>
      <c r="K167" s="712">
        <v>0.84</v>
      </c>
      <c r="L167" s="286" t="s">
        <v>2966</v>
      </c>
      <c r="M167" s="651">
        <v>1370</v>
      </c>
      <c r="N167" s="636">
        <v>2080</v>
      </c>
      <c r="O167" s="630" t="s">
        <v>3219</v>
      </c>
      <c r="P167" s="652">
        <v>1210</v>
      </c>
      <c r="Q167" s="636">
        <v>1920</v>
      </c>
      <c r="R167" s="630" t="s">
        <v>3219</v>
      </c>
      <c r="S167" s="286" t="s">
        <v>2966</v>
      </c>
      <c r="T167" s="627">
        <v>143680</v>
      </c>
      <c r="U167" s="630">
        <v>71840</v>
      </c>
      <c r="V167" s="633">
        <v>1430</v>
      </c>
      <c r="W167" s="636">
        <v>710</v>
      </c>
      <c r="X167" s="287" t="s">
        <v>3219</v>
      </c>
      <c r="Y167" s="286" t="s">
        <v>2966</v>
      </c>
      <c r="Z167" s="691" t="s">
        <v>3178</v>
      </c>
      <c r="AA167" s="694"/>
      <c r="AB167" s="298"/>
      <c r="AC167" s="339"/>
      <c r="AD167" s="298"/>
      <c r="AE167" s="298"/>
      <c r="AF167" s="289"/>
      <c r="AG167" s="286" t="s">
        <v>2966</v>
      </c>
      <c r="AH167" s="296">
        <v>20970</v>
      </c>
      <c r="AI167" s="298" t="s">
        <v>2966</v>
      </c>
      <c r="AJ167" s="298">
        <v>150</v>
      </c>
      <c r="AK167" s="289" t="s">
        <v>3173</v>
      </c>
      <c r="AL167" s="286" t="s">
        <v>2966</v>
      </c>
      <c r="AM167" s="333">
        <v>5200</v>
      </c>
      <c r="AN167" s="333">
        <v>5800</v>
      </c>
      <c r="AO167" s="286" t="s">
        <v>2966</v>
      </c>
      <c r="AP167" s="334" t="s">
        <v>3175</v>
      </c>
      <c r="AQ167" s="334">
        <v>10600</v>
      </c>
      <c r="AR167" s="334">
        <v>11800</v>
      </c>
      <c r="AS167" s="286" t="s">
        <v>3176</v>
      </c>
      <c r="AT167" s="300">
        <v>820</v>
      </c>
      <c r="AU167" s="286" t="s">
        <v>3176</v>
      </c>
      <c r="AV167" s="352" t="s">
        <v>3055</v>
      </c>
      <c r="AW167" s="286" t="s">
        <v>3176</v>
      </c>
      <c r="AX167" s="296">
        <v>16480</v>
      </c>
      <c r="AY167" s="298" t="s">
        <v>2966</v>
      </c>
      <c r="AZ167" s="298">
        <v>160</v>
      </c>
      <c r="BA167" s="289" t="s">
        <v>3173</v>
      </c>
      <c r="BB167" s="286" t="s">
        <v>3176</v>
      </c>
      <c r="BC167" s="345" t="s">
        <v>3103</v>
      </c>
      <c r="BD167" s="346" t="s">
        <v>3103</v>
      </c>
      <c r="BE167" s="346" t="s">
        <v>3103</v>
      </c>
      <c r="BF167" s="347" t="s">
        <v>3103</v>
      </c>
      <c r="BH167" s="290" t="s">
        <v>2965</v>
      </c>
    </row>
    <row r="168" spans="1:60">
      <c r="A168" s="716"/>
      <c r="B168" s="716"/>
      <c r="C168" s="717"/>
      <c r="D168" s="717"/>
      <c r="F168" s="659"/>
      <c r="G168" s="662"/>
      <c r="H168" s="659"/>
      <c r="I168" s="662"/>
      <c r="K168" s="713"/>
      <c r="M168" s="652"/>
      <c r="N168" s="637"/>
      <c r="O168" s="631"/>
      <c r="P168" s="652"/>
      <c r="Q168" s="637"/>
      <c r="R168" s="631"/>
      <c r="T168" s="628"/>
      <c r="U168" s="631"/>
      <c r="V168" s="634"/>
      <c r="W168" s="637"/>
      <c r="X168" s="289"/>
      <c r="Z168" s="691"/>
      <c r="AA168" s="694"/>
      <c r="AB168" s="298"/>
      <c r="AC168" s="339"/>
      <c r="AD168" s="298"/>
      <c r="AE168" s="298"/>
      <c r="AF168" s="289"/>
      <c r="AH168" s="296"/>
      <c r="AI168" s="298"/>
      <c r="AJ168" s="298"/>
      <c r="AK168" s="289"/>
      <c r="AM168" s="300"/>
      <c r="AN168" s="300"/>
      <c r="AP168" s="334"/>
      <c r="AQ168" s="334"/>
      <c r="AR168" s="334"/>
      <c r="AT168" s="300"/>
      <c r="AV168" s="344"/>
      <c r="AX168" s="296"/>
      <c r="AY168" s="298"/>
      <c r="AZ168" s="298"/>
      <c r="BA168" s="289"/>
      <c r="BC168" s="345"/>
      <c r="BD168" s="346"/>
      <c r="BE168" s="346"/>
      <c r="BF168" s="347"/>
      <c r="BH168" s="290"/>
    </row>
    <row r="169" spans="1:60">
      <c r="A169" s="716"/>
      <c r="B169" s="716"/>
      <c r="C169" s="717"/>
      <c r="D169" s="717"/>
      <c r="F169" s="659"/>
      <c r="G169" s="662"/>
      <c r="H169" s="659"/>
      <c r="I169" s="662"/>
      <c r="K169" s="713"/>
      <c r="M169" s="652"/>
      <c r="N169" s="637"/>
      <c r="O169" s="631"/>
      <c r="P169" s="652"/>
      <c r="Q169" s="637"/>
      <c r="R169" s="631"/>
      <c r="T169" s="628"/>
      <c r="U169" s="631"/>
      <c r="V169" s="634"/>
      <c r="W169" s="637"/>
      <c r="X169" s="289"/>
      <c r="Z169" s="691"/>
      <c r="AA169" s="694"/>
      <c r="AB169" s="298"/>
      <c r="AC169" s="339"/>
      <c r="AD169" s="298"/>
      <c r="AE169" s="298"/>
      <c r="AF169" s="289"/>
      <c r="AH169" s="296"/>
      <c r="AI169" s="298"/>
      <c r="AJ169" s="298"/>
      <c r="AK169" s="289"/>
      <c r="AM169" s="300"/>
      <c r="AN169" s="300"/>
      <c r="AP169" s="334" t="s">
        <v>3177</v>
      </c>
      <c r="AQ169" s="334">
        <v>5800</v>
      </c>
      <c r="AR169" s="334">
        <v>6500</v>
      </c>
      <c r="AT169" s="300"/>
      <c r="AV169" s="299"/>
      <c r="AX169" s="296"/>
      <c r="AY169" s="298"/>
      <c r="AZ169" s="298"/>
      <c r="BA169" s="289"/>
      <c r="BC169" s="340"/>
      <c r="BD169" s="341"/>
      <c r="BE169" s="341"/>
      <c r="BF169" s="342"/>
      <c r="BH169" s="290"/>
    </row>
    <row r="170" spans="1:60">
      <c r="A170" s="716"/>
      <c r="B170" s="716"/>
      <c r="C170" s="717"/>
      <c r="D170" s="717"/>
      <c r="F170" s="660"/>
      <c r="G170" s="662"/>
      <c r="H170" s="660"/>
      <c r="I170" s="662"/>
      <c r="K170" s="713"/>
      <c r="M170" s="653"/>
      <c r="N170" s="638"/>
      <c r="O170" s="632"/>
      <c r="P170" s="653"/>
      <c r="Q170" s="638"/>
      <c r="R170" s="632"/>
      <c r="T170" s="629"/>
      <c r="U170" s="632"/>
      <c r="V170" s="635"/>
      <c r="W170" s="638"/>
      <c r="X170" s="307"/>
      <c r="Z170" s="691"/>
      <c r="AA170" s="694"/>
      <c r="AB170" s="298"/>
      <c r="AC170" s="339"/>
      <c r="AD170" s="298"/>
      <c r="AE170" s="298"/>
      <c r="AF170" s="289"/>
      <c r="AH170" s="296"/>
      <c r="AI170" s="298"/>
      <c r="AJ170" s="298"/>
      <c r="AK170" s="289"/>
      <c r="AM170" s="300"/>
      <c r="AN170" s="300"/>
      <c r="AP170" s="334"/>
      <c r="AQ170" s="334"/>
      <c r="AR170" s="334"/>
      <c r="AT170" s="300"/>
      <c r="AV170" s="344"/>
      <c r="AX170" s="296"/>
      <c r="AY170" s="298"/>
      <c r="AZ170" s="298"/>
      <c r="BA170" s="289"/>
      <c r="BC170" s="345"/>
      <c r="BD170" s="346"/>
      <c r="BE170" s="346"/>
      <c r="BF170" s="347"/>
      <c r="BH170" s="290"/>
    </row>
    <row r="171" spans="1:60">
      <c r="A171" s="716"/>
      <c r="B171" s="716"/>
      <c r="C171" s="717"/>
      <c r="D171" s="717" t="s">
        <v>87</v>
      </c>
      <c r="F171" s="663">
        <v>221100</v>
      </c>
      <c r="G171" s="665"/>
      <c r="H171" s="663">
        <v>204940</v>
      </c>
      <c r="I171" s="665"/>
      <c r="K171" s="713"/>
      <c r="L171" s="286" t="s">
        <v>2966</v>
      </c>
      <c r="M171" s="654">
        <v>2080</v>
      </c>
      <c r="N171" s="648"/>
      <c r="O171" s="642" t="s">
        <v>3219</v>
      </c>
      <c r="P171" s="656">
        <v>1920</v>
      </c>
      <c r="Q171" s="648"/>
      <c r="R171" s="642" t="s">
        <v>3219</v>
      </c>
      <c r="S171" s="286" t="s">
        <v>2966</v>
      </c>
      <c r="T171" s="639">
        <v>71840</v>
      </c>
      <c r="U171" s="642"/>
      <c r="V171" s="645">
        <v>710</v>
      </c>
      <c r="W171" s="648"/>
      <c r="X171" s="289" t="s">
        <v>3219</v>
      </c>
      <c r="Z171" s="296"/>
      <c r="AA171" s="297"/>
      <c r="AB171" s="298"/>
      <c r="AC171" s="339"/>
      <c r="AD171" s="298"/>
      <c r="AE171" s="298"/>
      <c r="AF171" s="289"/>
      <c r="AH171" s="296"/>
      <c r="AI171" s="298"/>
      <c r="AJ171" s="298"/>
      <c r="AK171" s="289"/>
      <c r="AM171" s="300"/>
      <c r="AN171" s="300"/>
      <c r="AP171" s="334" t="s">
        <v>3179</v>
      </c>
      <c r="AQ171" s="334">
        <v>5100</v>
      </c>
      <c r="AR171" s="334">
        <v>5600</v>
      </c>
      <c r="AT171" s="300"/>
      <c r="AV171" s="344">
        <v>0.12</v>
      </c>
      <c r="AX171" s="296"/>
      <c r="AY171" s="298"/>
      <c r="AZ171" s="298"/>
      <c r="BA171" s="289"/>
      <c r="BC171" s="345">
        <v>0.01</v>
      </c>
      <c r="BD171" s="346">
        <v>0.03</v>
      </c>
      <c r="BE171" s="346">
        <v>0.04</v>
      </c>
      <c r="BF171" s="347">
        <v>0.06</v>
      </c>
      <c r="BH171" s="290">
        <v>0.91</v>
      </c>
    </row>
    <row r="172" spans="1:60">
      <c r="A172" s="716"/>
      <c r="B172" s="716"/>
      <c r="C172" s="717"/>
      <c r="D172" s="717"/>
      <c r="F172" s="659"/>
      <c r="G172" s="666"/>
      <c r="H172" s="659"/>
      <c r="I172" s="666"/>
      <c r="K172" s="713"/>
      <c r="M172" s="654"/>
      <c r="N172" s="649"/>
      <c r="O172" s="643"/>
      <c r="P172" s="652"/>
      <c r="Q172" s="649"/>
      <c r="R172" s="643"/>
      <c r="T172" s="640"/>
      <c r="U172" s="643"/>
      <c r="V172" s="646"/>
      <c r="W172" s="649"/>
      <c r="X172" s="289"/>
      <c r="Z172" s="296"/>
      <c r="AA172" s="297"/>
      <c r="AB172" s="298"/>
      <c r="AC172" s="339"/>
      <c r="AD172" s="298"/>
      <c r="AE172" s="298"/>
      <c r="AF172" s="289"/>
      <c r="AH172" s="296"/>
      <c r="AI172" s="298"/>
      <c r="AJ172" s="298"/>
      <c r="AK172" s="289"/>
      <c r="AM172" s="300"/>
      <c r="AN172" s="300"/>
      <c r="AP172" s="334"/>
      <c r="AQ172" s="334"/>
      <c r="AR172" s="334"/>
      <c r="AT172" s="300"/>
      <c r="AV172" s="344"/>
      <c r="AX172" s="296"/>
      <c r="AY172" s="298"/>
      <c r="AZ172" s="298"/>
      <c r="BA172" s="289"/>
      <c r="BC172" s="345"/>
      <c r="BD172" s="346"/>
      <c r="BE172" s="346"/>
      <c r="BF172" s="347"/>
      <c r="BH172" s="290"/>
    </row>
    <row r="173" spans="1:60">
      <c r="A173" s="716"/>
      <c r="B173" s="716"/>
      <c r="C173" s="717"/>
      <c r="D173" s="717"/>
      <c r="F173" s="659"/>
      <c r="G173" s="666"/>
      <c r="H173" s="659"/>
      <c r="I173" s="666"/>
      <c r="K173" s="713"/>
      <c r="M173" s="654"/>
      <c r="N173" s="649"/>
      <c r="O173" s="643"/>
      <c r="P173" s="652"/>
      <c r="Q173" s="649"/>
      <c r="R173" s="643"/>
      <c r="T173" s="640"/>
      <c r="U173" s="643"/>
      <c r="V173" s="646"/>
      <c r="W173" s="649"/>
      <c r="X173" s="289"/>
      <c r="Z173" s="296" t="s">
        <v>3180</v>
      </c>
      <c r="AA173" s="297">
        <v>248500</v>
      </c>
      <c r="AB173" s="298" t="s">
        <v>3220</v>
      </c>
      <c r="AC173" s="339">
        <v>2480</v>
      </c>
      <c r="AD173" s="298" t="s">
        <v>3173</v>
      </c>
      <c r="AF173" s="289"/>
      <c r="AH173" s="296"/>
      <c r="AI173" s="298"/>
      <c r="AJ173" s="298"/>
      <c r="AK173" s="289"/>
      <c r="AM173" s="300"/>
      <c r="AN173" s="300"/>
      <c r="AP173" s="334" t="s">
        <v>3181</v>
      </c>
      <c r="AQ173" s="334">
        <v>4500</v>
      </c>
      <c r="AR173" s="334">
        <v>5000</v>
      </c>
      <c r="AT173" s="300"/>
      <c r="AV173" s="344"/>
      <c r="AX173" s="296"/>
      <c r="AY173" s="298"/>
      <c r="AZ173" s="298"/>
      <c r="BA173" s="289"/>
      <c r="BC173" s="345"/>
      <c r="BD173" s="346"/>
      <c r="BE173" s="346"/>
      <c r="BF173" s="347"/>
      <c r="BH173" s="290"/>
    </row>
    <row r="174" spans="1:60">
      <c r="A174" s="716"/>
      <c r="B174" s="716"/>
      <c r="C174" s="717"/>
      <c r="D174" s="717"/>
      <c r="F174" s="664"/>
      <c r="G174" s="667"/>
      <c r="H174" s="664"/>
      <c r="I174" s="667"/>
      <c r="K174" s="713"/>
      <c r="M174" s="655"/>
      <c r="N174" s="650"/>
      <c r="O174" s="644"/>
      <c r="P174" s="657"/>
      <c r="Q174" s="650"/>
      <c r="R174" s="644"/>
      <c r="T174" s="641"/>
      <c r="U174" s="644"/>
      <c r="V174" s="647"/>
      <c r="W174" s="650"/>
      <c r="X174" s="289"/>
      <c r="Z174" s="296"/>
      <c r="AA174" s="297"/>
      <c r="AB174" s="298"/>
      <c r="AC174" s="339"/>
      <c r="AD174" s="298"/>
      <c r="AE174" s="298"/>
      <c r="AF174" s="289"/>
      <c r="AH174" s="296"/>
      <c r="AI174" s="298"/>
      <c r="AJ174" s="298"/>
      <c r="AK174" s="289"/>
      <c r="AM174" s="311"/>
      <c r="AN174" s="311"/>
      <c r="AP174" s="334"/>
      <c r="AQ174" s="334"/>
      <c r="AR174" s="334"/>
      <c r="AT174" s="300"/>
      <c r="AV174" s="348"/>
      <c r="AX174" s="296"/>
      <c r="AY174" s="298"/>
      <c r="AZ174" s="298"/>
      <c r="BA174" s="289"/>
      <c r="BC174" s="345"/>
      <c r="BD174" s="346"/>
      <c r="BE174" s="346"/>
      <c r="BF174" s="347"/>
      <c r="BH174" s="290"/>
    </row>
    <row r="175" spans="1:60" ht="22.5">
      <c r="A175" s="716"/>
      <c r="B175" s="716" t="s">
        <v>3182</v>
      </c>
      <c r="C175" s="717" t="s">
        <v>3171</v>
      </c>
      <c r="D175" s="717" t="s">
        <v>3172</v>
      </c>
      <c r="F175" s="658">
        <v>133400</v>
      </c>
      <c r="G175" s="661">
        <v>204950</v>
      </c>
      <c r="H175" s="658">
        <v>121280</v>
      </c>
      <c r="I175" s="661">
        <v>192830</v>
      </c>
      <c r="K175" s="713"/>
      <c r="L175" s="286" t="s">
        <v>2966</v>
      </c>
      <c r="M175" s="651">
        <v>1210</v>
      </c>
      <c r="N175" s="636">
        <v>1920</v>
      </c>
      <c r="O175" s="630" t="s">
        <v>3219</v>
      </c>
      <c r="P175" s="652">
        <v>1090</v>
      </c>
      <c r="Q175" s="636">
        <v>1800</v>
      </c>
      <c r="R175" s="630" t="s">
        <v>3219</v>
      </c>
      <c r="S175" s="286" t="s">
        <v>2966</v>
      </c>
      <c r="T175" s="627">
        <v>143680</v>
      </c>
      <c r="U175" s="630">
        <v>71840</v>
      </c>
      <c r="V175" s="633">
        <v>1430</v>
      </c>
      <c r="W175" s="636">
        <v>710</v>
      </c>
      <c r="X175" s="287" t="s">
        <v>3219</v>
      </c>
      <c r="Z175" s="296" t="s">
        <v>3183</v>
      </c>
      <c r="AA175" s="297">
        <v>266000</v>
      </c>
      <c r="AB175" s="298"/>
      <c r="AC175" s="339">
        <v>2660</v>
      </c>
      <c r="AD175" s="298" t="s">
        <v>3173</v>
      </c>
      <c r="AE175" s="298"/>
      <c r="AF175" s="289"/>
      <c r="AG175" s="286" t="s">
        <v>2966</v>
      </c>
      <c r="AH175" s="332">
        <v>17020</v>
      </c>
      <c r="AI175" s="330" t="s">
        <v>2966</v>
      </c>
      <c r="AJ175" s="330">
        <v>110</v>
      </c>
      <c r="AK175" s="287" t="s">
        <v>3173</v>
      </c>
      <c r="AL175" s="286" t="s">
        <v>2966</v>
      </c>
      <c r="AM175" s="300">
        <v>4600</v>
      </c>
      <c r="AN175" s="300">
        <v>5000</v>
      </c>
      <c r="AO175" s="286" t="s">
        <v>2966</v>
      </c>
      <c r="AP175" s="334" t="s">
        <v>3175</v>
      </c>
      <c r="AQ175" s="334">
        <v>9400</v>
      </c>
      <c r="AR175" s="334">
        <v>10500</v>
      </c>
      <c r="AS175" s="286" t="s">
        <v>3176</v>
      </c>
      <c r="AT175" s="333">
        <v>610</v>
      </c>
      <c r="AU175" s="286" t="s">
        <v>3176</v>
      </c>
      <c r="AV175" s="344" t="s">
        <v>3055</v>
      </c>
      <c r="AW175" s="286" t="s">
        <v>3176</v>
      </c>
      <c r="AX175" s="332">
        <v>12360</v>
      </c>
      <c r="AY175" s="330" t="s">
        <v>2966</v>
      </c>
      <c r="AZ175" s="330">
        <v>120</v>
      </c>
      <c r="BA175" s="287" t="s">
        <v>3173</v>
      </c>
      <c r="BB175" s="286" t="s">
        <v>3176</v>
      </c>
      <c r="BC175" s="353" t="s">
        <v>3103</v>
      </c>
      <c r="BD175" s="354" t="s">
        <v>3103</v>
      </c>
      <c r="BE175" s="354" t="s">
        <v>3103</v>
      </c>
      <c r="BF175" s="355" t="s">
        <v>3103</v>
      </c>
      <c r="BH175" s="288" t="s">
        <v>2965</v>
      </c>
    </row>
    <row r="176" spans="1:60">
      <c r="A176" s="716"/>
      <c r="B176" s="716"/>
      <c r="C176" s="717"/>
      <c r="D176" s="717"/>
      <c r="F176" s="659"/>
      <c r="G176" s="662"/>
      <c r="H176" s="659"/>
      <c r="I176" s="662"/>
      <c r="K176" s="713"/>
      <c r="M176" s="652"/>
      <c r="N176" s="637"/>
      <c r="O176" s="631"/>
      <c r="P176" s="652"/>
      <c r="Q176" s="637"/>
      <c r="R176" s="631"/>
      <c r="T176" s="628"/>
      <c r="U176" s="631"/>
      <c r="V176" s="634"/>
      <c r="W176" s="637"/>
      <c r="X176" s="289"/>
      <c r="Z176" s="296"/>
      <c r="AA176" s="297"/>
      <c r="AB176" s="298"/>
      <c r="AC176" s="339"/>
      <c r="AD176" s="298"/>
      <c r="AE176" s="298"/>
      <c r="AF176" s="289"/>
      <c r="AH176" s="296"/>
      <c r="AI176" s="298"/>
      <c r="AJ176" s="298"/>
      <c r="AK176" s="289"/>
      <c r="AM176" s="300"/>
      <c r="AN176" s="300"/>
      <c r="AP176" s="334"/>
      <c r="AQ176" s="334"/>
      <c r="AR176" s="334"/>
      <c r="AT176" s="300"/>
      <c r="AV176" s="344"/>
      <c r="AX176" s="296"/>
      <c r="AY176" s="298"/>
      <c r="AZ176" s="298"/>
      <c r="BA176" s="289"/>
      <c r="BC176" s="345"/>
      <c r="BD176" s="346"/>
      <c r="BE176" s="346"/>
      <c r="BF176" s="347"/>
      <c r="BH176" s="290"/>
    </row>
    <row r="177" spans="1:60">
      <c r="A177" s="716"/>
      <c r="B177" s="716"/>
      <c r="C177" s="717"/>
      <c r="D177" s="717"/>
      <c r="F177" s="659"/>
      <c r="G177" s="662"/>
      <c r="H177" s="659"/>
      <c r="I177" s="662"/>
      <c r="K177" s="713"/>
      <c r="M177" s="652"/>
      <c r="N177" s="637"/>
      <c r="O177" s="631"/>
      <c r="P177" s="652"/>
      <c r="Q177" s="637"/>
      <c r="R177" s="631"/>
      <c r="T177" s="628"/>
      <c r="U177" s="631"/>
      <c r="V177" s="634"/>
      <c r="W177" s="637"/>
      <c r="X177" s="289"/>
      <c r="Z177" s="296" t="s">
        <v>3184</v>
      </c>
      <c r="AA177" s="297">
        <v>301000</v>
      </c>
      <c r="AB177" s="298"/>
      <c r="AC177" s="339">
        <v>3010</v>
      </c>
      <c r="AD177" s="298" t="s">
        <v>3173</v>
      </c>
      <c r="AE177" s="298"/>
      <c r="AF177" s="289"/>
      <c r="AH177" s="296"/>
      <c r="AI177" s="298"/>
      <c r="AJ177" s="298"/>
      <c r="AK177" s="289"/>
      <c r="AM177" s="300"/>
      <c r="AN177" s="300"/>
      <c r="AP177" s="334" t="s">
        <v>3177</v>
      </c>
      <c r="AQ177" s="334">
        <v>5200</v>
      </c>
      <c r="AR177" s="334">
        <v>5700</v>
      </c>
      <c r="AT177" s="300"/>
      <c r="AV177" s="299"/>
      <c r="AX177" s="296"/>
      <c r="AY177" s="298"/>
      <c r="AZ177" s="298"/>
      <c r="BA177" s="289"/>
      <c r="BC177" s="340"/>
      <c r="BD177" s="341"/>
      <c r="BE177" s="341"/>
      <c r="BF177" s="342"/>
      <c r="BH177" s="290"/>
    </row>
    <row r="178" spans="1:60">
      <c r="A178" s="716"/>
      <c r="B178" s="716"/>
      <c r="C178" s="717"/>
      <c r="D178" s="717"/>
      <c r="F178" s="660"/>
      <c r="G178" s="662"/>
      <c r="H178" s="660"/>
      <c r="I178" s="662"/>
      <c r="K178" s="713"/>
      <c r="M178" s="653"/>
      <c r="N178" s="638"/>
      <c r="O178" s="632"/>
      <c r="P178" s="653"/>
      <c r="Q178" s="638"/>
      <c r="R178" s="632"/>
      <c r="T178" s="629"/>
      <c r="U178" s="632"/>
      <c r="V178" s="635"/>
      <c r="W178" s="638"/>
      <c r="X178" s="307"/>
      <c r="Z178" s="296"/>
      <c r="AA178" s="297"/>
      <c r="AB178" s="298"/>
      <c r="AC178" s="339"/>
      <c r="AD178" s="298"/>
      <c r="AE178" s="298"/>
      <c r="AF178" s="289"/>
      <c r="AH178" s="296"/>
      <c r="AI178" s="298"/>
      <c r="AJ178" s="298"/>
      <c r="AK178" s="289"/>
      <c r="AM178" s="300"/>
      <c r="AN178" s="300"/>
      <c r="AP178" s="334"/>
      <c r="AQ178" s="334"/>
      <c r="AR178" s="334"/>
      <c r="AT178" s="300"/>
      <c r="AV178" s="344"/>
      <c r="AX178" s="296"/>
      <c r="AY178" s="298"/>
      <c r="AZ178" s="298"/>
      <c r="BA178" s="289"/>
      <c r="BC178" s="345"/>
      <c r="BD178" s="346"/>
      <c r="BE178" s="346"/>
      <c r="BF178" s="347"/>
      <c r="BH178" s="290"/>
    </row>
    <row r="179" spans="1:60">
      <c r="A179" s="716"/>
      <c r="B179" s="716"/>
      <c r="C179" s="717"/>
      <c r="D179" s="717" t="s">
        <v>87</v>
      </c>
      <c r="F179" s="663">
        <v>204950</v>
      </c>
      <c r="G179" s="665"/>
      <c r="H179" s="663">
        <v>192830</v>
      </c>
      <c r="I179" s="665"/>
      <c r="K179" s="713"/>
      <c r="L179" s="286" t="s">
        <v>2966</v>
      </c>
      <c r="M179" s="654">
        <v>1920</v>
      </c>
      <c r="N179" s="648"/>
      <c r="O179" s="642" t="s">
        <v>3219</v>
      </c>
      <c r="P179" s="656">
        <v>1800</v>
      </c>
      <c r="Q179" s="648"/>
      <c r="R179" s="642" t="s">
        <v>3219</v>
      </c>
      <c r="S179" s="286" t="s">
        <v>2966</v>
      </c>
      <c r="T179" s="639">
        <v>71840</v>
      </c>
      <c r="U179" s="642"/>
      <c r="V179" s="645">
        <v>710</v>
      </c>
      <c r="W179" s="648"/>
      <c r="X179" s="289" t="s">
        <v>3219</v>
      </c>
      <c r="Z179" s="296" t="s">
        <v>3185</v>
      </c>
      <c r="AA179" s="297">
        <v>336000</v>
      </c>
      <c r="AB179" s="298"/>
      <c r="AC179" s="339">
        <v>3360</v>
      </c>
      <c r="AD179" s="298" t="s">
        <v>3173</v>
      </c>
      <c r="AE179" s="298"/>
      <c r="AF179" s="289"/>
      <c r="AH179" s="296"/>
      <c r="AI179" s="298"/>
      <c r="AJ179" s="298"/>
      <c r="AK179" s="289"/>
      <c r="AM179" s="300"/>
      <c r="AN179" s="300"/>
      <c r="AP179" s="334" t="s">
        <v>3179</v>
      </c>
      <c r="AQ179" s="334">
        <v>4500</v>
      </c>
      <c r="AR179" s="334">
        <v>5000</v>
      </c>
      <c r="AT179" s="300"/>
      <c r="AV179" s="344">
        <v>0.11</v>
      </c>
      <c r="AX179" s="296"/>
      <c r="AY179" s="298"/>
      <c r="AZ179" s="298"/>
      <c r="BA179" s="289"/>
      <c r="BC179" s="345">
        <v>0.01</v>
      </c>
      <c r="BD179" s="346">
        <v>0.03</v>
      </c>
      <c r="BE179" s="346">
        <v>0.04</v>
      </c>
      <c r="BF179" s="347">
        <v>0.05</v>
      </c>
      <c r="BH179" s="290">
        <v>0.98</v>
      </c>
    </row>
    <row r="180" spans="1:60">
      <c r="A180" s="716"/>
      <c r="B180" s="716"/>
      <c r="C180" s="717"/>
      <c r="D180" s="717"/>
      <c r="F180" s="659"/>
      <c r="G180" s="666"/>
      <c r="H180" s="659"/>
      <c r="I180" s="666"/>
      <c r="K180" s="713"/>
      <c r="M180" s="654"/>
      <c r="N180" s="649"/>
      <c r="O180" s="643"/>
      <c r="P180" s="652"/>
      <c r="Q180" s="649"/>
      <c r="R180" s="643"/>
      <c r="T180" s="640"/>
      <c r="U180" s="643"/>
      <c r="V180" s="646"/>
      <c r="W180" s="649"/>
      <c r="X180" s="289"/>
      <c r="Z180" s="296"/>
      <c r="AA180" s="297"/>
      <c r="AB180" s="298"/>
      <c r="AC180" s="339"/>
      <c r="AD180" s="298"/>
      <c r="AE180" s="298"/>
      <c r="AF180" s="289"/>
      <c r="AH180" s="296"/>
      <c r="AI180" s="298"/>
      <c r="AJ180" s="298"/>
      <c r="AK180" s="289"/>
      <c r="AM180" s="300"/>
      <c r="AN180" s="300"/>
      <c r="AP180" s="334"/>
      <c r="AQ180" s="334"/>
      <c r="AR180" s="334"/>
      <c r="AT180" s="300"/>
      <c r="AV180" s="344"/>
      <c r="AX180" s="296"/>
      <c r="AY180" s="298"/>
      <c r="AZ180" s="298"/>
      <c r="BA180" s="289"/>
      <c r="BC180" s="345"/>
      <c r="BD180" s="346"/>
      <c r="BE180" s="346"/>
      <c r="BF180" s="347"/>
      <c r="BH180" s="290"/>
    </row>
    <row r="181" spans="1:60">
      <c r="A181" s="716"/>
      <c r="B181" s="716"/>
      <c r="C181" s="717"/>
      <c r="D181" s="717"/>
      <c r="F181" s="659"/>
      <c r="G181" s="666"/>
      <c r="H181" s="659"/>
      <c r="I181" s="666"/>
      <c r="K181" s="713"/>
      <c r="M181" s="654"/>
      <c r="N181" s="649"/>
      <c r="O181" s="643"/>
      <c r="P181" s="652"/>
      <c r="Q181" s="649"/>
      <c r="R181" s="643"/>
      <c r="T181" s="640"/>
      <c r="U181" s="643"/>
      <c r="V181" s="646"/>
      <c r="W181" s="649"/>
      <c r="X181" s="289"/>
      <c r="Z181" s="296" t="s">
        <v>3186</v>
      </c>
      <c r="AA181" s="297">
        <v>371000</v>
      </c>
      <c r="AB181" s="298"/>
      <c r="AC181" s="339">
        <v>3710</v>
      </c>
      <c r="AD181" s="298" t="s">
        <v>3173</v>
      </c>
      <c r="AE181" s="298"/>
      <c r="AF181" s="289"/>
      <c r="AH181" s="296"/>
      <c r="AI181" s="298"/>
      <c r="AJ181" s="298"/>
      <c r="AK181" s="289"/>
      <c r="AM181" s="300"/>
      <c r="AN181" s="300"/>
      <c r="AP181" s="334" t="s">
        <v>3181</v>
      </c>
      <c r="AQ181" s="334">
        <v>4000</v>
      </c>
      <c r="AR181" s="334">
        <v>4500</v>
      </c>
      <c r="AT181" s="300"/>
      <c r="AV181" s="344"/>
      <c r="AX181" s="296"/>
      <c r="AY181" s="298"/>
      <c r="AZ181" s="298"/>
      <c r="BA181" s="289"/>
      <c r="BC181" s="345"/>
      <c r="BD181" s="346"/>
      <c r="BE181" s="346"/>
      <c r="BF181" s="347"/>
      <c r="BH181" s="290"/>
    </row>
    <row r="182" spans="1:60">
      <c r="A182" s="716"/>
      <c r="B182" s="716"/>
      <c r="C182" s="717"/>
      <c r="D182" s="717"/>
      <c r="F182" s="664"/>
      <c r="G182" s="667"/>
      <c r="H182" s="664"/>
      <c r="I182" s="667"/>
      <c r="K182" s="713"/>
      <c r="M182" s="655"/>
      <c r="N182" s="650"/>
      <c r="O182" s="644"/>
      <c r="P182" s="657"/>
      <c r="Q182" s="650"/>
      <c r="R182" s="644"/>
      <c r="T182" s="641"/>
      <c r="U182" s="644"/>
      <c r="V182" s="647"/>
      <c r="W182" s="650"/>
      <c r="X182" s="289"/>
      <c r="Z182" s="296"/>
      <c r="AA182" s="297"/>
      <c r="AB182" s="298"/>
      <c r="AC182" s="339"/>
      <c r="AD182" s="298"/>
      <c r="AE182" s="298"/>
      <c r="AF182" s="289"/>
      <c r="AH182" s="308"/>
      <c r="AI182" s="310"/>
      <c r="AJ182" s="310"/>
      <c r="AK182" s="307"/>
      <c r="AM182" s="300"/>
      <c r="AN182" s="300"/>
      <c r="AP182" s="334"/>
      <c r="AQ182" s="334"/>
      <c r="AR182" s="334"/>
      <c r="AT182" s="311"/>
      <c r="AV182" s="344"/>
      <c r="AX182" s="308"/>
      <c r="AY182" s="310"/>
      <c r="AZ182" s="310"/>
      <c r="BA182" s="307"/>
      <c r="BC182" s="349"/>
      <c r="BD182" s="350"/>
      <c r="BE182" s="350"/>
      <c r="BF182" s="351"/>
      <c r="BH182" s="316"/>
    </row>
    <row r="183" spans="1:60" ht="22.5">
      <c r="A183" s="716"/>
      <c r="B183" s="716" t="s">
        <v>3187</v>
      </c>
      <c r="C183" s="717" t="s">
        <v>3171</v>
      </c>
      <c r="D183" s="717" t="s">
        <v>3172</v>
      </c>
      <c r="F183" s="658">
        <v>128930</v>
      </c>
      <c r="G183" s="661">
        <v>200480</v>
      </c>
      <c r="H183" s="658">
        <v>119240</v>
      </c>
      <c r="I183" s="661">
        <v>190790</v>
      </c>
      <c r="K183" s="713"/>
      <c r="L183" s="286" t="s">
        <v>2966</v>
      </c>
      <c r="M183" s="651">
        <v>1170</v>
      </c>
      <c r="N183" s="636">
        <v>1880</v>
      </c>
      <c r="O183" s="630" t="s">
        <v>3219</v>
      </c>
      <c r="P183" s="652">
        <v>1070</v>
      </c>
      <c r="Q183" s="636">
        <v>1780</v>
      </c>
      <c r="R183" s="630" t="s">
        <v>3219</v>
      </c>
      <c r="S183" s="286" t="s">
        <v>2966</v>
      </c>
      <c r="T183" s="627">
        <v>143680</v>
      </c>
      <c r="U183" s="630">
        <v>71840</v>
      </c>
      <c r="V183" s="633">
        <v>1430</v>
      </c>
      <c r="W183" s="636">
        <v>710</v>
      </c>
      <c r="X183" s="287" t="s">
        <v>3219</v>
      </c>
      <c r="Z183" s="296" t="s">
        <v>3188</v>
      </c>
      <c r="AA183" s="297">
        <v>406000</v>
      </c>
      <c r="AB183" s="298"/>
      <c r="AC183" s="339">
        <v>4060</v>
      </c>
      <c r="AD183" s="298" t="s">
        <v>3173</v>
      </c>
      <c r="AE183" s="298"/>
      <c r="AF183" s="289"/>
      <c r="AG183" s="286" t="s">
        <v>2966</v>
      </c>
      <c r="AH183" s="296">
        <v>14660</v>
      </c>
      <c r="AI183" s="298" t="s">
        <v>2966</v>
      </c>
      <c r="AJ183" s="298">
        <v>90</v>
      </c>
      <c r="AK183" s="289" t="s">
        <v>3173</v>
      </c>
      <c r="AL183" s="286" t="s">
        <v>2966</v>
      </c>
      <c r="AM183" s="333">
        <v>4200</v>
      </c>
      <c r="AN183" s="333">
        <v>4600</v>
      </c>
      <c r="AO183" s="286" t="s">
        <v>2966</v>
      </c>
      <c r="AP183" s="334" t="s">
        <v>3175</v>
      </c>
      <c r="AQ183" s="334">
        <v>8400</v>
      </c>
      <c r="AR183" s="334">
        <v>9400</v>
      </c>
      <c r="AS183" s="286" t="s">
        <v>3176</v>
      </c>
      <c r="AT183" s="300">
        <v>490</v>
      </c>
      <c r="AU183" s="286" t="s">
        <v>3176</v>
      </c>
      <c r="AV183" s="352" t="s">
        <v>3055</v>
      </c>
      <c r="AW183" s="286" t="s">
        <v>3176</v>
      </c>
      <c r="AX183" s="296">
        <v>9880</v>
      </c>
      <c r="AY183" s="298" t="s">
        <v>2966</v>
      </c>
      <c r="AZ183" s="298">
        <v>90</v>
      </c>
      <c r="BA183" s="289" t="s">
        <v>3173</v>
      </c>
      <c r="BB183" s="286" t="s">
        <v>3176</v>
      </c>
      <c r="BC183" s="345" t="s">
        <v>3103</v>
      </c>
      <c r="BD183" s="346" t="s">
        <v>3103</v>
      </c>
      <c r="BE183" s="346" t="s">
        <v>3103</v>
      </c>
      <c r="BF183" s="347" t="s">
        <v>3103</v>
      </c>
      <c r="BH183" s="290" t="s">
        <v>2965</v>
      </c>
    </row>
    <row r="184" spans="1:60">
      <c r="A184" s="716"/>
      <c r="B184" s="716"/>
      <c r="C184" s="717"/>
      <c r="D184" s="717"/>
      <c r="F184" s="659"/>
      <c r="G184" s="662"/>
      <c r="H184" s="659"/>
      <c r="I184" s="662"/>
      <c r="K184" s="713"/>
      <c r="M184" s="652"/>
      <c r="N184" s="637"/>
      <c r="O184" s="631"/>
      <c r="P184" s="652"/>
      <c r="Q184" s="637"/>
      <c r="R184" s="631"/>
      <c r="T184" s="628"/>
      <c r="U184" s="631"/>
      <c r="V184" s="634"/>
      <c r="W184" s="637"/>
      <c r="X184" s="289"/>
      <c r="Z184" s="296"/>
      <c r="AA184" s="297"/>
      <c r="AB184" s="298"/>
      <c r="AC184" s="339"/>
      <c r="AD184" s="298"/>
      <c r="AE184" s="298"/>
      <c r="AF184" s="289"/>
      <c r="AH184" s="296"/>
      <c r="AI184" s="298"/>
      <c r="AJ184" s="298"/>
      <c r="AK184" s="289"/>
      <c r="AM184" s="300"/>
      <c r="AN184" s="300"/>
      <c r="AP184" s="334"/>
      <c r="AQ184" s="334"/>
      <c r="AR184" s="334"/>
      <c r="AT184" s="300"/>
      <c r="AV184" s="344"/>
      <c r="AX184" s="296"/>
      <c r="AY184" s="298"/>
      <c r="AZ184" s="298"/>
      <c r="BA184" s="289"/>
      <c r="BC184" s="345"/>
      <c r="BD184" s="346"/>
      <c r="BE184" s="346"/>
      <c r="BF184" s="347"/>
      <c r="BH184" s="290"/>
    </row>
    <row r="185" spans="1:60">
      <c r="A185" s="716"/>
      <c r="B185" s="716"/>
      <c r="C185" s="717"/>
      <c r="D185" s="717"/>
      <c r="F185" s="659"/>
      <c r="G185" s="662"/>
      <c r="H185" s="659"/>
      <c r="I185" s="662"/>
      <c r="K185" s="713"/>
      <c r="M185" s="652"/>
      <c r="N185" s="637"/>
      <c r="O185" s="631"/>
      <c r="P185" s="652"/>
      <c r="Q185" s="637"/>
      <c r="R185" s="631"/>
      <c r="T185" s="628"/>
      <c r="U185" s="631"/>
      <c r="V185" s="634"/>
      <c r="W185" s="637"/>
      <c r="X185" s="289"/>
      <c r="Z185" s="296" t="s">
        <v>3189</v>
      </c>
      <c r="AA185" s="297">
        <v>441000</v>
      </c>
      <c r="AB185" s="298"/>
      <c r="AC185" s="339">
        <v>4410</v>
      </c>
      <c r="AD185" s="298" t="s">
        <v>3173</v>
      </c>
      <c r="AE185" s="298"/>
      <c r="AF185" s="289" t="s">
        <v>3190</v>
      </c>
      <c r="AH185" s="296"/>
      <c r="AI185" s="298"/>
      <c r="AJ185" s="298"/>
      <c r="AK185" s="289"/>
      <c r="AM185" s="300"/>
      <c r="AN185" s="300"/>
      <c r="AP185" s="334" t="s">
        <v>3177</v>
      </c>
      <c r="AQ185" s="334">
        <v>4600</v>
      </c>
      <c r="AR185" s="334">
        <v>5100</v>
      </c>
      <c r="AT185" s="300"/>
      <c r="AV185" s="299"/>
      <c r="AX185" s="296"/>
      <c r="AY185" s="298"/>
      <c r="AZ185" s="298"/>
      <c r="BA185" s="289"/>
      <c r="BC185" s="340"/>
      <c r="BD185" s="341"/>
      <c r="BE185" s="341"/>
      <c r="BF185" s="342"/>
      <c r="BH185" s="290"/>
    </row>
    <row r="186" spans="1:60">
      <c r="A186" s="716"/>
      <c r="B186" s="716"/>
      <c r="C186" s="717"/>
      <c r="D186" s="717"/>
      <c r="F186" s="660"/>
      <c r="G186" s="662"/>
      <c r="H186" s="660"/>
      <c r="I186" s="662"/>
      <c r="K186" s="713"/>
      <c r="M186" s="653"/>
      <c r="N186" s="638"/>
      <c r="O186" s="632"/>
      <c r="P186" s="653"/>
      <c r="Q186" s="638"/>
      <c r="R186" s="632"/>
      <c r="T186" s="629"/>
      <c r="U186" s="632"/>
      <c r="V186" s="635"/>
      <c r="W186" s="638"/>
      <c r="X186" s="307"/>
      <c r="Z186" s="296"/>
      <c r="AA186" s="297"/>
      <c r="AB186" s="298"/>
      <c r="AC186" s="339"/>
      <c r="AD186" s="298"/>
      <c r="AE186" s="298" t="s">
        <v>3174</v>
      </c>
      <c r="AF186" s="289"/>
      <c r="AH186" s="296"/>
      <c r="AI186" s="298"/>
      <c r="AJ186" s="298"/>
      <c r="AK186" s="289"/>
      <c r="AM186" s="300"/>
      <c r="AN186" s="300"/>
      <c r="AP186" s="334"/>
      <c r="AQ186" s="334"/>
      <c r="AR186" s="334"/>
      <c r="AT186" s="300"/>
      <c r="AV186" s="344"/>
      <c r="AX186" s="296"/>
      <c r="AY186" s="298"/>
      <c r="AZ186" s="298"/>
      <c r="BA186" s="289"/>
      <c r="BC186" s="345"/>
      <c r="BD186" s="346"/>
      <c r="BE186" s="346"/>
      <c r="BF186" s="347"/>
      <c r="BH186" s="290"/>
    </row>
    <row r="187" spans="1:60">
      <c r="A187" s="716"/>
      <c r="B187" s="716"/>
      <c r="C187" s="717"/>
      <c r="D187" s="717" t="s">
        <v>87</v>
      </c>
      <c r="F187" s="663">
        <v>200480</v>
      </c>
      <c r="G187" s="665"/>
      <c r="H187" s="663">
        <v>190790</v>
      </c>
      <c r="I187" s="665"/>
      <c r="K187" s="713"/>
      <c r="L187" s="286" t="s">
        <v>2966</v>
      </c>
      <c r="M187" s="654">
        <v>1880</v>
      </c>
      <c r="N187" s="648"/>
      <c r="O187" s="642" t="s">
        <v>3219</v>
      </c>
      <c r="P187" s="656">
        <v>1780</v>
      </c>
      <c r="Q187" s="648"/>
      <c r="R187" s="642" t="s">
        <v>3219</v>
      </c>
      <c r="S187" s="286" t="s">
        <v>2966</v>
      </c>
      <c r="T187" s="639">
        <v>71840</v>
      </c>
      <c r="U187" s="642"/>
      <c r="V187" s="645">
        <v>710</v>
      </c>
      <c r="W187" s="648"/>
      <c r="X187" s="289" t="s">
        <v>3219</v>
      </c>
      <c r="Z187" s="296" t="s">
        <v>3191</v>
      </c>
      <c r="AA187" s="297">
        <v>476000</v>
      </c>
      <c r="AB187" s="298"/>
      <c r="AC187" s="339">
        <v>4760</v>
      </c>
      <c r="AD187" s="298" t="s">
        <v>3173</v>
      </c>
      <c r="AE187" s="298"/>
      <c r="AF187" s="289" t="s">
        <v>3192</v>
      </c>
      <c r="AH187" s="296"/>
      <c r="AI187" s="298"/>
      <c r="AJ187" s="298"/>
      <c r="AK187" s="289"/>
      <c r="AM187" s="300"/>
      <c r="AN187" s="300"/>
      <c r="AP187" s="334" t="s">
        <v>3179</v>
      </c>
      <c r="AQ187" s="334">
        <v>4000</v>
      </c>
      <c r="AR187" s="334">
        <v>4500</v>
      </c>
      <c r="AT187" s="300"/>
      <c r="AV187" s="344">
        <v>0.15</v>
      </c>
      <c r="AX187" s="296"/>
      <c r="AY187" s="298"/>
      <c r="AZ187" s="298"/>
      <c r="BA187" s="289"/>
      <c r="BC187" s="345">
        <v>0.02</v>
      </c>
      <c r="BD187" s="346">
        <v>0.03</v>
      </c>
      <c r="BE187" s="346">
        <v>0.05</v>
      </c>
      <c r="BF187" s="347">
        <v>0.06</v>
      </c>
      <c r="BH187" s="290">
        <v>0.95</v>
      </c>
    </row>
    <row r="188" spans="1:60">
      <c r="A188" s="716"/>
      <c r="B188" s="716"/>
      <c r="C188" s="717"/>
      <c r="D188" s="717"/>
      <c r="F188" s="659"/>
      <c r="G188" s="666"/>
      <c r="H188" s="659"/>
      <c r="I188" s="666"/>
      <c r="K188" s="713"/>
      <c r="M188" s="654"/>
      <c r="N188" s="649"/>
      <c r="O188" s="643"/>
      <c r="P188" s="652"/>
      <c r="Q188" s="649"/>
      <c r="R188" s="643"/>
      <c r="T188" s="640"/>
      <c r="U188" s="643"/>
      <c r="V188" s="646"/>
      <c r="W188" s="649"/>
      <c r="X188" s="289"/>
      <c r="Z188" s="296"/>
      <c r="AA188" s="297"/>
      <c r="AB188" s="298"/>
      <c r="AC188" s="339"/>
      <c r="AD188" s="298"/>
      <c r="AE188" s="298"/>
      <c r="AF188" s="289"/>
      <c r="AH188" s="296"/>
      <c r="AI188" s="298"/>
      <c r="AJ188" s="298"/>
      <c r="AK188" s="289"/>
      <c r="AM188" s="300"/>
      <c r="AN188" s="300"/>
      <c r="AP188" s="334"/>
      <c r="AQ188" s="334"/>
      <c r="AR188" s="334"/>
      <c r="AT188" s="300"/>
      <c r="AV188" s="344"/>
      <c r="AX188" s="296"/>
      <c r="AY188" s="298"/>
      <c r="AZ188" s="298"/>
      <c r="BA188" s="289"/>
      <c r="BC188" s="345"/>
      <c r="BD188" s="346"/>
      <c r="BE188" s="346"/>
      <c r="BF188" s="347"/>
      <c r="BH188" s="290"/>
    </row>
    <row r="189" spans="1:60">
      <c r="A189" s="716"/>
      <c r="B189" s="716"/>
      <c r="C189" s="717"/>
      <c r="D189" s="717"/>
      <c r="F189" s="659"/>
      <c r="G189" s="666"/>
      <c r="H189" s="659"/>
      <c r="I189" s="666"/>
      <c r="K189" s="713"/>
      <c r="M189" s="654"/>
      <c r="N189" s="649"/>
      <c r="O189" s="643"/>
      <c r="P189" s="652"/>
      <c r="Q189" s="649"/>
      <c r="R189" s="643"/>
      <c r="T189" s="640"/>
      <c r="U189" s="643"/>
      <c r="V189" s="646"/>
      <c r="W189" s="649"/>
      <c r="X189" s="289"/>
      <c r="Z189" s="296" t="s">
        <v>3193</v>
      </c>
      <c r="AA189" s="297">
        <v>511000</v>
      </c>
      <c r="AB189" s="298"/>
      <c r="AC189" s="339">
        <v>5110</v>
      </c>
      <c r="AD189" s="298" t="s">
        <v>3173</v>
      </c>
      <c r="AE189" s="298"/>
      <c r="AF189" s="289"/>
      <c r="AH189" s="296"/>
      <c r="AI189" s="298"/>
      <c r="AJ189" s="298"/>
      <c r="AK189" s="289"/>
      <c r="AM189" s="300"/>
      <c r="AN189" s="300"/>
      <c r="AP189" s="334" t="s">
        <v>3181</v>
      </c>
      <c r="AQ189" s="334">
        <v>3600</v>
      </c>
      <c r="AR189" s="334">
        <v>4000</v>
      </c>
      <c r="AT189" s="300"/>
      <c r="AV189" s="344"/>
      <c r="AX189" s="296"/>
      <c r="AY189" s="298"/>
      <c r="AZ189" s="298"/>
      <c r="BA189" s="289"/>
      <c r="BC189" s="345"/>
      <c r="BD189" s="346"/>
      <c r="BE189" s="346"/>
      <c r="BF189" s="347"/>
      <c r="BH189" s="290"/>
    </row>
    <row r="190" spans="1:60">
      <c r="A190" s="716"/>
      <c r="B190" s="716"/>
      <c r="C190" s="717"/>
      <c r="D190" s="717"/>
      <c r="F190" s="664"/>
      <c r="G190" s="667"/>
      <c r="H190" s="664"/>
      <c r="I190" s="667"/>
      <c r="K190" s="713"/>
      <c r="M190" s="655"/>
      <c r="N190" s="650"/>
      <c r="O190" s="644"/>
      <c r="P190" s="657"/>
      <c r="Q190" s="650"/>
      <c r="R190" s="644"/>
      <c r="T190" s="641"/>
      <c r="U190" s="644"/>
      <c r="V190" s="647"/>
      <c r="W190" s="650"/>
      <c r="X190" s="289"/>
      <c r="Z190" s="296"/>
      <c r="AA190" s="297"/>
      <c r="AB190" s="298"/>
      <c r="AC190" s="339"/>
      <c r="AD190" s="298"/>
      <c r="AE190" s="298"/>
      <c r="AF190" s="289"/>
      <c r="AH190" s="296"/>
      <c r="AI190" s="298"/>
      <c r="AJ190" s="298"/>
      <c r="AK190" s="289"/>
      <c r="AM190" s="311"/>
      <c r="AN190" s="311"/>
      <c r="AP190" s="334"/>
      <c r="AQ190" s="334"/>
      <c r="AR190" s="334"/>
      <c r="AT190" s="300"/>
      <c r="AV190" s="348"/>
      <c r="AX190" s="296"/>
      <c r="AY190" s="298"/>
      <c r="AZ190" s="298"/>
      <c r="BA190" s="289"/>
      <c r="BC190" s="345"/>
      <c r="BD190" s="346"/>
      <c r="BE190" s="346"/>
      <c r="BF190" s="347"/>
      <c r="BH190" s="290"/>
    </row>
    <row r="191" spans="1:60" ht="22.5">
      <c r="A191" s="716"/>
      <c r="B191" s="716" t="s">
        <v>3194</v>
      </c>
      <c r="C191" s="717" t="s">
        <v>3171</v>
      </c>
      <c r="D191" s="717" t="s">
        <v>3172</v>
      </c>
      <c r="F191" s="658">
        <v>121040</v>
      </c>
      <c r="G191" s="661">
        <v>192590</v>
      </c>
      <c r="H191" s="658">
        <v>112960</v>
      </c>
      <c r="I191" s="661">
        <v>184510</v>
      </c>
      <c r="K191" s="713"/>
      <c r="L191" s="286" t="s">
        <v>2966</v>
      </c>
      <c r="M191" s="651">
        <v>1090</v>
      </c>
      <c r="N191" s="636">
        <v>1800</v>
      </c>
      <c r="O191" s="630" t="s">
        <v>3219</v>
      </c>
      <c r="P191" s="652">
        <v>1010</v>
      </c>
      <c r="Q191" s="636">
        <v>1720</v>
      </c>
      <c r="R191" s="630" t="s">
        <v>3219</v>
      </c>
      <c r="S191" s="286" t="s">
        <v>2966</v>
      </c>
      <c r="T191" s="627">
        <v>143680</v>
      </c>
      <c r="U191" s="630">
        <v>71840</v>
      </c>
      <c r="V191" s="633">
        <v>1430</v>
      </c>
      <c r="W191" s="636">
        <v>710</v>
      </c>
      <c r="X191" s="287" t="s">
        <v>3219</v>
      </c>
      <c r="Z191" s="296" t="s">
        <v>3195</v>
      </c>
      <c r="AA191" s="297">
        <v>546000</v>
      </c>
      <c r="AB191" s="298"/>
      <c r="AC191" s="339">
        <v>5460</v>
      </c>
      <c r="AD191" s="298" t="s">
        <v>3173</v>
      </c>
      <c r="AE191" s="298"/>
      <c r="AF191" s="289"/>
      <c r="AG191" s="286" t="s">
        <v>2966</v>
      </c>
      <c r="AH191" s="332">
        <v>13080</v>
      </c>
      <c r="AI191" s="330" t="s">
        <v>2966</v>
      </c>
      <c r="AJ191" s="330">
        <v>70</v>
      </c>
      <c r="AK191" s="287" t="s">
        <v>3173</v>
      </c>
      <c r="AL191" s="286" t="s">
        <v>2966</v>
      </c>
      <c r="AM191" s="300">
        <v>3500</v>
      </c>
      <c r="AN191" s="300">
        <v>3800</v>
      </c>
      <c r="AO191" s="286" t="s">
        <v>2966</v>
      </c>
      <c r="AP191" s="334" t="s">
        <v>3175</v>
      </c>
      <c r="AQ191" s="334">
        <v>7100</v>
      </c>
      <c r="AR191" s="334">
        <v>7900</v>
      </c>
      <c r="AS191" s="286" t="s">
        <v>3176</v>
      </c>
      <c r="AT191" s="333">
        <v>410</v>
      </c>
      <c r="AU191" s="286" t="s">
        <v>3176</v>
      </c>
      <c r="AV191" s="344" t="s">
        <v>3055</v>
      </c>
      <c r="AW191" s="286" t="s">
        <v>3176</v>
      </c>
      <c r="AX191" s="332">
        <v>8240</v>
      </c>
      <c r="AY191" s="330" t="s">
        <v>2966</v>
      </c>
      <c r="AZ191" s="330">
        <v>80</v>
      </c>
      <c r="BA191" s="287" t="s">
        <v>3173</v>
      </c>
      <c r="BB191" s="286" t="s">
        <v>3176</v>
      </c>
      <c r="BC191" s="353" t="s">
        <v>3103</v>
      </c>
      <c r="BD191" s="354" t="s">
        <v>3103</v>
      </c>
      <c r="BE191" s="354" t="s">
        <v>3103</v>
      </c>
      <c r="BF191" s="355" t="s">
        <v>3103</v>
      </c>
      <c r="BH191" s="288" t="s">
        <v>2965</v>
      </c>
    </row>
    <row r="192" spans="1:60">
      <c r="A192" s="716"/>
      <c r="B192" s="716"/>
      <c r="C192" s="717"/>
      <c r="D192" s="717"/>
      <c r="F192" s="659"/>
      <c r="G192" s="662"/>
      <c r="H192" s="659"/>
      <c r="I192" s="662"/>
      <c r="K192" s="713"/>
      <c r="M192" s="652"/>
      <c r="N192" s="637"/>
      <c r="O192" s="631"/>
      <c r="P192" s="652"/>
      <c r="Q192" s="637"/>
      <c r="R192" s="631"/>
      <c r="T192" s="628"/>
      <c r="U192" s="631"/>
      <c r="V192" s="634"/>
      <c r="W192" s="637"/>
      <c r="X192" s="289"/>
      <c r="Z192" s="296"/>
      <c r="AA192" s="297"/>
      <c r="AB192" s="298"/>
      <c r="AC192" s="339"/>
      <c r="AD192" s="298"/>
      <c r="AE192" s="298"/>
      <c r="AF192" s="289"/>
      <c r="AH192" s="296"/>
      <c r="AI192" s="298"/>
      <c r="AJ192" s="298"/>
      <c r="AK192" s="289"/>
      <c r="AM192" s="300"/>
      <c r="AN192" s="300"/>
      <c r="AP192" s="334"/>
      <c r="AQ192" s="334"/>
      <c r="AR192" s="334"/>
      <c r="AT192" s="300"/>
      <c r="AV192" s="344"/>
      <c r="AX192" s="296"/>
      <c r="AY192" s="298"/>
      <c r="AZ192" s="298"/>
      <c r="BA192" s="289"/>
      <c r="BC192" s="345"/>
      <c r="BD192" s="346"/>
      <c r="BE192" s="346"/>
      <c r="BF192" s="347"/>
      <c r="BH192" s="290"/>
    </row>
    <row r="193" spans="1:60">
      <c r="A193" s="716"/>
      <c r="B193" s="716"/>
      <c r="C193" s="717"/>
      <c r="D193" s="717"/>
      <c r="F193" s="659"/>
      <c r="G193" s="662"/>
      <c r="H193" s="659"/>
      <c r="I193" s="662"/>
      <c r="K193" s="713"/>
      <c r="M193" s="652"/>
      <c r="N193" s="637"/>
      <c r="O193" s="631"/>
      <c r="P193" s="652"/>
      <c r="Q193" s="637"/>
      <c r="R193" s="631"/>
      <c r="T193" s="628"/>
      <c r="U193" s="631"/>
      <c r="V193" s="634"/>
      <c r="W193" s="637"/>
      <c r="X193" s="289"/>
      <c r="Z193" s="296" t="s">
        <v>3196</v>
      </c>
      <c r="AA193" s="297">
        <v>581000</v>
      </c>
      <c r="AB193" s="298"/>
      <c r="AC193" s="339">
        <v>5810</v>
      </c>
      <c r="AD193" s="298" t="s">
        <v>3173</v>
      </c>
      <c r="AE193" s="298"/>
      <c r="AF193" s="289"/>
      <c r="AH193" s="296"/>
      <c r="AI193" s="298"/>
      <c r="AJ193" s="298"/>
      <c r="AK193" s="289"/>
      <c r="AM193" s="300"/>
      <c r="AN193" s="300"/>
      <c r="AP193" s="334" t="s">
        <v>3177</v>
      </c>
      <c r="AQ193" s="334">
        <v>3900</v>
      </c>
      <c r="AR193" s="334">
        <v>4300</v>
      </c>
      <c r="AT193" s="300"/>
      <c r="AV193" s="299"/>
      <c r="AX193" s="296"/>
      <c r="AY193" s="298"/>
      <c r="AZ193" s="298"/>
      <c r="BA193" s="289"/>
      <c r="BC193" s="340"/>
      <c r="BD193" s="341"/>
      <c r="BE193" s="341"/>
      <c r="BF193" s="342"/>
      <c r="BH193" s="290"/>
    </row>
    <row r="194" spans="1:60">
      <c r="A194" s="716"/>
      <c r="B194" s="716"/>
      <c r="C194" s="717"/>
      <c r="D194" s="717"/>
      <c r="F194" s="660"/>
      <c r="G194" s="662"/>
      <c r="H194" s="660"/>
      <c r="I194" s="662"/>
      <c r="K194" s="713"/>
      <c r="M194" s="653"/>
      <c r="N194" s="638"/>
      <c r="O194" s="632"/>
      <c r="P194" s="653"/>
      <c r="Q194" s="638"/>
      <c r="R194" s="632"/>
      <c r="T194" s="629"/>
      <c r="U194" s="632"/>
      <c r="V194" s="635"/>
      <c r="W194" s="638"/>
      <c r="X194" s="307"/>
      <c r="Z194" s="296"/>
      <c r="AA194" s="297"/>
      <c r="AB194" s="298"/>
      <c r="AC194" s="339"/>
      <c r="AD194" s="298"/>
      <c r="AE194" s="298"/>
      <c r="AF194" s="289"/>
      <c r="AH194" s="296"/>
      <c r="AI194" s="298"/>
      <c r="AJ194" s="298"/>
      <c r="AK194" s="289"/>
      <c r="AM194" s="300"/>
      <c r="AN194" s="300"/>
      <c r="AP194" s="334"/>
      <c r="AQ194" s="334"/>
      <c r="AR194" s="334"/>
      <c r="AT194" s="300"/>
      <c r="AV194" s="344"/>
      <c r="AX194" s="296"/>
      <c r="AY194" s="298"/>
      <c r="AZ194" s="298"/>
      <c r="BA194" s="289"/>
      <c r="BC194" s="345"/>
      <c r="BD194" s="346"/>
      <c r="BE194" s="346"/>
      <c r="BF194" s="347"/>
      <c r="BH194" s="290"/>
    </row>
    <row r="195" spans="1:60">
      <c r="A195" s="716"/>
      <c r="B195" s="716"/>
      <c r="C195" s="717"/>
      <c r="D195" s="717" t="s">
        <v>87</v>
      </c>
      <c r="F195" s="663">
        <v>192590</v>
      </c>
      <c r="G195" s="665"/>
      <c r="H195" s="663">
        <v>184510</v>
      </c>
      <c r="I195" s="665"/>
      <c r="K195" s="713"/>
      <c r="L195" s="286" t="s">
        <v>2966</v>
      </c>
      <c r="M195" s="654">
        <v>1800</v>
      </c>
      <c r="N195" s="648"/>
      <c r="O195" s="642" t="s">
        <v>3219</v>
      </c>
      <c r="P195" s="656">
        <v>1720</v>
      </c>
      <c r="Q195" s="648"/>
      <c r="R195" s="642" t="s">
        <v>3219</v>
      </c>
      <c r="S195" s="286" t="s">
        <v>2966</v>
      </c>
      <c r="T195" s="639">
        <v>71840</v>
      </c>
      <c r="U195" s="642"/>
      <c r="V195" s="645">
        <v>710</v>
      </c>
      <c r="W195" s="648"/>
      <c r="X195" s="289" t="s">
        <v>3219</v>
      </c>
      <c r="Z195" s="296" t="s">
        <v>3197</v>
      </c>
      <c r="AA195" s="297">
        <v>616000</v>
      </c>
      <c r="AB195" s="298"/>
      <c r="AC195" s="339">
        <v>6160</v>
      </c>
      <c r="AD195" s="298" t="s">
        <v>3173</v>
      </c>
      <c r="AE195" s="298"/>
      <c r="AF195" s="289"/>
      <c r="AH195" s="296"/>
      <c r="AI195" s="298"/>
      <c r="AJ195" s="298"/>
      <c r="AK195" s="289"/>
      <c r="AM195" s="300"/>
      <c r="AN195" s="300"/>
      <c r="AP195" s="334" t="s">
        <v>3179</v>
      </c>
      <c r="AQ195" s="334">
        <v>3400</v>
      </c>
      <c r="AR195" s="334">
        <v>3800</v>
      </c>
      <c r="AT195" s="300"/>
      <c r="AV195" s="344">
        <v>0.14000000000000001</v>
      </c>
      <c r="AX195" s="296"/>
      <c r="AY195" s="298"/>
      <c r="AZ195" s="298"/>
      <c r="BA195" s="289"/>
      <c r="BC195" s="345">
        <v>0.02</v>
      </c>
      <c r="BD195" s="346">
        <v>0.03</v>
      </c>
      <c r="BE195" s="346">
        <v>0.05</v>
      </c>
      <c r="BF195" s="347">
        <v>0.06</v>
      </c>
      <c r="BH195" s="290">
        <v>0.96</v>
      </c>
    </row>
    <row r="196" spans="1:60">
      <c r="A196" s="716"/>
      <c r="B196" s="716"/>
      <c r="C196" s="717"/>
      <c r="D196" s="717"/>
      <c r="F196" s="659"/>
      <c r="G196" s="666"/>
      <c r="H196" s="659"/>
      <c r="I196" s="666"/>
      <c r="K196" s="713"/>
      <c r="M196" s="654"/>
      <c r="N196" s="649"/>
      <c r="O196" s="643"/>
      <c r="P196" s="652"/>
      <c r="Q196" s="649"/>
      <c r="R196" s="643"/>
      <c r="T196" s="640"/>
      <c r="U196" s="643"/>
      <c r="V196" s="646"/>
      <c r="W196" s="649"/>
      <c r="X196" s="289"/>
      <c r="Z196" s="296"/>
      <c r="AA196" s="297"/>
      <c r="AB196" s="298"/>
      <c r="AC196" s="339"/>
      <c r="AD196" s="298"/>
      <c r="AE196" s="298"/>
      <c r="AF196" s="289"/>
      <c r="AH196" s="296"/>
      <c r="AI196" s="298"/>
      <c r="AJ196" s="298"/>
      <c r="AK196" s="289"/>
      <c r="AM196" s="300"/>
      <c r="AN196" s="300"/>
      <c r="AP196" s="334"/>
      <c r="AQ196" s="334"/>
      <c r="AR196" s="334"/>
      <c r="AT196" s="300"/>
      <c r="AV196" s="344"/>
      <c r="AX196" s="296"/>
      <c r="AY196" s="298"/>
      <c r="AZ196" s="298"/>
      <c r="BA196" s="289"/>
      <c r="BC196" s="345"/>
      <c r="BD196" s="346"/>
      <c r="BE196" s="346"/>
      <c r="BF196" s="347"/>
      <c r="BH196" s="290"/>
    </row>
    <row r="197" spans="1:60">
      <c r="A197" s="716"/>
      <c r="B197" s="716"/>
      <c r="C197" s="717"/>
      <c r="D197" s="717"/>
      <c r="F197" s="659"/>
      <c r="G197" s="666"/>
      <c r="H197" s="659"/>
      <c r="I197" s="666"/>
      <c r="K197" s="713"/>
      <c r="M197" s="654"/>
      <c r="N197" s="649"/>
      <c r="O197" s="643"/>
      <c r="P197" s="652"/>
      <c r="Q197" s="649"/>
      <c r="R197" s="643"/>
      <c r="T197" s="640"/>
      <c r="U197" s="643"/>
      <c r="V197" s="646"/>
      <c r="W197" s="649"/>
      <c r="X197" s="289"/>
      <c r="Z197" s="296" t="s">
        <v>3198</v>
      </c>
      <c r="AA197" s="297">
        <v>651000</v>
      </c>
      <c r="AB197" s="298"/>
      <c r="AC197" s="339">
        <v>6510</v>
      </c>
      <c r="AD197" s="298" t="s">
        <v>3173</v>
      </c>
      <c r="AE197" s="298"/>
      <c r="AF197" s="289"/>
      <c r="AH197" s="296"/>
      <c r="AI197" s="298"/>
      <c r="AJ197" s="298"/>
      <c r="AK197" s="289"/>
      <c r="AM197" s="300"/>
      <c r="AN197" s="300"/>
      <c r="AP197" s="334" t="s">
        <v>3181</v>
      </c>
      <c r="AQ197" s="334">
        <v>3000</v>
      </c>
      <c r="AR197" s="334">
        <v>3400</v>
      </c>
      <c r="AT197" s="300"/>
      <c r="AV197" s="344"/>
      <c r="AX197" s="296"/>
      <c r="AY197" s="298"/>
      <c r="AZ197" s="298"/>
      <c r="BA197" s="289"/>
      <c r="BC197" s="345"/>
      <c r="BD197" s="346"/>
      <c r="BE197" s="346"/>
      <c r="BF197" s="347"/>
      <c r="BH197" s="290"/>
    </row>
    <row r="198" spans="1:60">
      <c r="A198" s="716"/>
      <c r="B198" s="716"/>
      <c r="C198" s="717"/>
      <c r="D198" s="717"/>
      <c r="F198" s="664"/>
      <c r="G198" s="667"/>
      <c r="H198" s="664"/>
      <c r="I198" s="667"/>
      <c r="K198" s="713"/>
      <c r="M198" s="655"/>
      <c r="N198" s="650"/>
      <c r="O198" s="644"/>
      <c r="P198" s="657"/>
      <c r="Q198" s="650"/>
      <c r="R198" s="644"/>
      <c r="T198" s="641"/>
      <c r="U198" s="644"/>
      <c r="V198" s="647"/>
      <c r="W198" s="650"/>
      <c r="X198" s="289"/>
      <c r="Z198" s="296"/>
      <c r="AA198" s="297"/>
      <c r="AB198" s="298"/>
      <c r="AC198" s="339"/>
      <c r="AD198" s="298"/>
      <c r="AE198" s="298"/>
      <c r="AF198" s="289"/>
      <c r="AH198" s="308"/>
      <c r="AI198" s="310"/>
      <c r="AJ198" s="310"/>
      <c r="AK198" s="307"/>
      <c r="AM198" s="300"/>
      <c r="AN198" s="300"/>
      <c r="AP198" s="334"/>
      <c r="AQ198" s="334"/>
      <c r="AR198" s="334"/>
      <c r="AT198" s="311"/>
      <c r="AV198" s="344"/>
      <c r="AX198" s="308"/>
      <c r="AY198" s="310"/>
      <c r="AZ198" s="310"/>
      <c r="BA198" s="307"/>
      <c r="BC198" s="349"/>
      <c r="BD198" s="350"/>
      <c r="BE198" s="350"/>
      <c r="BF198" s="351"/>
      <c r="BH198" s="316"/>
    </row>
    <row r="199" spans="1:60" ht="22.5">
      <c r="A199" s="716"/>
      <c r="B199" s="716" t="s">
        <v>3199</v>
      </c>
      <c r="C199" s="717" t="s">
        <v>3171</v>
      </c>
      <c r="D199" s="717" t="s">
        <v>3172</v>
      </c>
      <c r="F199" s="658">
        <v>115490</v>
      </c>
      <c r="G199" s="661">
        <v>187040</v>
      </c>
      <c r="H199" s="658">
        <v>108560</v>
      </c>
      <c r="I199" s="661">
        <v>180110</v>
      </c>
      <c r="K199" s="713"/>
      <c r="L199" s="286" t="s">
        <v>2966</v>
      </c>
      <c r="M199" s="651">
        <v>1040</v>
      </c>
      <c r="N199" s="636">
        <v>1750</v>
      </c>
      <c r="O199" s="630" t="s">
        <v>3219</v>
      </c>
      <c r="P199" s="652">
        <v>970</v>
      </c>
      <c r="Q199" s="636">
        <v>1680</v>
      </c>
      <c r="R199" s="630" t="s">
        <v>3219</v>
      </c>
      <c r="S199" s="286" t="s">
        <v>2966</v>
      </c>
      <c r="T199" s="627">
        <v>143680</v>
      </c>
      <c r="U199" s="630">
        <v>71840</v>
      </c>
      <c r="V199" s="633">
        <v>1430</v>
      </c>
      <c r="W199" s="636">
        <v>710</v>
      </c>
      <c r="X199" s="287" t="s">
        <v>3219</v>
      </c>
      <c r="Z199" s="296" t="s">
        <v>3200</v>
      </c>
      <c r="AA199" s="297">
        <v>686000</v>
      </c>
      <c r="AB199" s="298"/>
      <c r="AC199" s="339">
        <v>6860</v>
      </c>
      <c r="AD199" s="298" t="s">
        <v>3173</v>
      </c>
      <c r="AE199" s="298"/>
      <c r="AF199" s="289"/>
      <c r="AG199" s="286" t="s">
        <v>2966</v>
      </c>
      <c r="AH199" s="296">
        <v>11950</v>
      </c>
      <c r="AI199" s="298" t="s">
        <v>2966</v>
      </c>
      <c r="AJ199" s="298">
        <v>60</v>
      </c>
      <c r="AK199" s="289" t="s">
        <v>3173</v>
      </c>
      <c r="AL199" s="286" t="s">
        <v>2966</v>
      </c>
      <c r="AM199" s="333">
        <v>3000</v>
      </c>
      <c r="AN199" s="333">
        <v>3300</v>
      </c>
      <c r="AO199" s="286" t="s">
        <v>2966</v>
      </c>
      <c r="AP199" s="334" t="s">
        <v>3175</v>
      </c>
      <c r="AQ199" s="334">
        <v>6100</v>
      </c>
      <c r="AR199" s="334">
        <v>6800</v>
      </c>
      <c r="AS199" s="286" t="s">
        <v>3176</v>
      </c>
      <c r="AT199" s="300">
        <v>350</v>
      </c>
      <c r="AU199" s="286" t="s">
        <v>3176</v>
      </c>
      <c r="AV199" s="352" t="s">
        <v>3055</v>
      </c>
      <c r="AW199" s="286" t="s">
        <v>3176</v>
      </c>
      <c r="AX199" s="296">
        <v>7060</v>
      </c>
      <c r="AY199" s="298" t="s">
        <v>2966</v>
      </c>
      <c r="AZ199" s="298">
        <v>70</v>
      </c>
      <c r="BA199" s="289" t="s">
        <v>3173</v>
      </c>
      <c r="BB199" s="286" t="s">
        <v>3176</v>
      </c>
      <c r="BC199" s="345" t="s">
        <v>3103</v>
      </c>
      <c r="BD199" s="346" t="s">
        <v>3103</v>
      </c>
      <c r="BE199" s="346" t="s">
        <v>3103</v>
      </c>
      <c r="BF199" s="347" t="s">
        <v>3103</v>
      </c>
      <c r="BH199" s="290" t="s">
        <v>2965</v>
      </c>
    </row>
    <row r="200" spans="1:60">
      <c r="A200" s="716"/>
      <c r="B200" s="716"/>
      <c r="C200" s="717"/>
      <c r="D200" s="717"/>
      <c r="F200" s="659"/>
      <c r="G200" s="662"/>
      <c r="H200" s="659"/>
      <c r="I200" s="662"/>
      <c r="K200" s="713"/>
      <c r="M200" s="652"/>
      <c r="N200" s="637"/>
      <c r="O200" s="631"/>
      <c r="P200" s="652"/>
      <c r="Q200" s="637"/>
      <c r="R200" s="631"/>
      <c r="T200" s="628"/>
      <c r="U200" s="631"/>
      <c r="V200" s="634"/>
      <c r="W200" s="637"/>
      <c r="X200" s="289"/>
      <c r="Z200" s="296"/>
      <c r="AA200" s="297"/>
      <c r="AB200" s="298"/>
      <c r="AC200" s="339"/>
      <c r="AD200" s="298"/>
      <c r="AE200" s="298"/>
      <c r="AF200" s="289"/>
      <c r="AH200" s="296"/>
      <c r="AI200" s="298"/>
      <c r="AJ200" s="298"/>
      <c r="AK200" s="289"/>
      <c r="AM200" s="300"/>
      <c r="AN200" s="300"/>
      <c r="AP200" s="334"/>
      <c r="AQ200" s="334"/>
      <c r="AR200" s="334"/>
      <c r="AT200" s="300"/>
      <c r="AV200" s="344"/>
      <c r="AX200" s="296"/>
      <c r="AY200" s="298"/>
      <c r="AZ200" s="298"/>
      <c r="BA200" s="289"/>
      <c r="BC200" s="345"/>
      <c r="BD200" s="346"/>
      <c r="BE200" s="346"/>
      <c r="BF200" s="347"/>
      <c r="BH200" s="290"/>
    </row>
    <row r="201" spans="1:60">
      <c r="A201" s="716"/>
      <c r="B201" s="716"/>
      <c r="C201" s="717"/>
      <c r="D201" s="717"/>
      <c r="F201" s="659"/>
      <c r="G201" s="662"/>
      <c r="H201" s="659"/>
      <c r="I201" s="662"/>
      <c r="K201" s="713"/>
      <c r="M201" s="652"/>
      <c r="N201" s="637"/>
      <c r="O201" s="631"/>
      <c r="P201" s="652"/>
      <c r="Q201" s="637"/>
      <c r="R201" s="631"/>
      <c r="T201" s="628"/>
      <c r="U201" s="631"/>
      <c r="V201" s="634"/>
      <c r="W201" s="637"/>
      <c r="X201" s="289"/>
      <c r="Z201" s="296"/>
      <c r="AA201" s="297"/>
      <c r="AB201" s="298"/>
      <c r="AC201" s="339"/>
      <c r="AD201" s="298"/>
      <c r="AE201" s="298"/>
      <c r="AF201" s="289"/>
      <c r="AH201" s="296"/>
      <c r="AI201" s="298"/>
      <c r="AJ201" s="298"/>
      <c r="AK201" s="289"/>
      <c r="AM201" s="300"/>
      <c r="AN201" s="300"/>
      <c r="AP201" s="334" t="s">
        <v>3177</v>
      </c>
      <c r="AQ201" s="334">
        <v>3300</v>
      </c>
      <c r="AR201" s="334">
        <v>3700</v>
      </c>
      <c r="AT201" s="300"/>
      <c r="AV201" s="299"/>
      <c r="AX201" s="296"/>
      <c r="AY201" s="298"/>
      <c r="AZ201" s="298"/>
      <c r="BA201" s="289"/>
      <c r="BC201" s="340"/>
      <c r="BD201" s="341"/>
      <c r="BE201" s="341"/>
      <c r="BF201" s="342"/>
      <c r="BH201" s="290"/>
    </row>
    <row r="202" spans="1:60">
      <c r="A202" s="716"/>
      <c r="B202" s="716"/>
      <c r="C202" s="717"/>
      <c r="D202" s="717"/>
      <c r="F202" s="660"/>
      <c r="G202" s="662"/>
      <c r="H202" s="660"/>
      <c r="I202" s="662"/>
      <c r="K202" s="713"/>
      <c r="M202" s="653"/>
      <c r="N202" s="638"/>
      <c r="O202" s="632"/>
      <c r="P202" s="653"/>
      <c r="Q202" s="638"/>
      <c r="R202" s="632"/>
      <c r="T202" s="629"/>
      <c r="U202" s="632"/>
      <c r="V202" s="635"/>
      <c r="W202" s="638"/>
      <c r="X202" s="307"/>
      <c r="Z202" s="296"/>
      <c r="AA202" s="297"/>
      <c r="AB202" s="298"/>
      <c r="AC202" s="339"/>
      <c r="AD202" s="298"/>
      <c r="AE202" s="298"/>
      <c r="AF202" s="289"/>
      <c r="AH202" s="296"/>
      <c r="AI202" s="298"/>
      <c r="AJ202" s="298"/>
      <c r="AK202" s="289"/>
      <c r="AM202" s="300"/>
      <c r="AN202" s="300"/>
      <c r="AP202" s="334"/>
      <c r="AQ202" s="334"/>
      <c r="AR202" s="334"/>
      <c r="AT202" s="300"/>
      <c r="AV202" s="344"/>
      <c r="AX202" s="296"/>
      <c r="AY202" s="298"/>
      <c r="AZ202" s="298"/>
      <c r="BA202" s="289"/>
      <c r="BC202" s="345"/>
      <c r="BD202" s="346"/>
      <c r="BE202" s="346"/>
      <c r="BF202" s="347"/>
      <c r="BH202" s="290"/>
    </row>
    <row r="203" spans="1:60">
      <c r="A203" s="716"/>
      <c r="B203" s="716"/>
      <c r="C203" s="717"/>
      <c r="D203" s="717" t="s">
        <v>87</v>
      </c>
      <c r="F203" s="663">
        <v>187040</v>
      </c>
      <c r="G203" s="665"/>
      <c r="H203" s="663">
        <v>180110</v>
      </c>
      <c r="I203" s="665"/>
      <c r="K203" s="713"/>
      <c r="L203" s="286" t="s">
        <v>2966</v>
      </c>
      <c r="M203" s="654">
        <v>1750</v>
      </c>
      <c r="N203" s="648"/>
      <c r="O203" s="642" t="s">
        <v>3219</v>
      </c>
      <c r="P203" s="656">
        <v>1680</v>
      </c>
      <c r="Q203" s="648"/>
      <c r="R203" s="642" t="s">
        <v>3219</v>
      </c>
      <c r="S203" s="286" t="s">
        <v>2966</v>
      </c>
      <c r="T203" s="639">
        <v>71840</v>
      </c>
      <c r="U203" s="642"/>
      <c r="V203" s="645">
        <v>710</v>
      </c>
      <c r="W203" s="648"/>
      <c r="X203" s="289" t="s">
        <v>3219</v>
      </c>
      <c r="Z203" s="296"/>
      <c r="AA203" s="297"/>
      <c r="AB203" s="298"/>
      <c r="AC203" s="339"/>
      <c r="AD203" s="298"/>
      <c r="AE203" s="298"/>
      <c r="AF203" s="289"/>
      <c r="AH203" s="296"/>
      <c r="AI203" s="298"/>
      <c r="AJ203" s="298"/>
      <c r="AK203" s="289"/>
      <c r="AM203" s="300"/>
      <c r="AN203" s="300"/>
      <c r="AP203" s="334" t="s">
        <v>3179</v>
      </c>
      <c r="AQ203" s="334">
        <v>2900</v>
      </c>
      <c r="AR203" s="334">
        <v>3200</v>
      </c>
      <c r="AT203" s="300"/>
      <c r="AV203" s="344">
        <v>0.13</v>
      </c>
      <c r="AX203" s="296"/>
      <c r="AY203" s="298"/>
      <c r="AZ203" s="298"/>
      <c r="BA203" s="289"/>
      <c r="BC203" s="345">
        <v>0.02</v>
      </c>
      <c r="BD203" s="346">
        <v>0.03</v>
      </c>
      <c r="BE203" s="346">
        <v>0.05</v>
      </c>
      <c r="BF203" s="347">
        <v>0.06</v>
      </c>
      <c r="BH203" s="290">
        <v>0.96</v>
      </c>
    </row>
    <row r="204" spans="1:60">
      <c r="A204" s="716"/>
      <c r="B204" s="716"/>
      <c r="C204" s="717"/>
      <c r="D204" s="717"/>
      <c r="F204" s="659"/>
      <c r="G204" s="666"/>
      <c r="H204" s="659"/>
      <c r="I204" s="666"/>
      <c r="K204" s="713"/>
      <c r="M204" s="654"/>
      <c r="N204" s="649"/>
      <c r="O204" s="643"/>
      <c r="P204" s="652"/>
      <c r="Q204" s="649"/>
      <c r="R204" s="643"/>
      <c r="T204" s="640"/>
      <c r="U204" s="643"/>
      <c r="V204" s="646"/>
      <c r="W204" s="649"/>
      <c r="X204" s="289"/>
      <c r="Z204" s="296"/>
      <c r="AA204" s="297"/>
      <c r="AB204" s="298"/>
      <c r="AC204" s="339"/>
      <c r="AD204" s="298"/>
      <c r="AE204" s="298"/>
      <c r="AF204" s="289"/>
      <c r="AH204" s="296"/>
      <c r="AI204" s="298"/>
      <c r="AJ204" s="298"/>
      <c r="AK204" s="289"/>
      <c r="AM204" s="300"/>
      <c r="AN204" s="300"/>
      <c r="AP204" s="334"/>
      <c r="AQ204" s="334"/>
      <c r="AR204" s="334"/>
      <c r="AT204" s="300"/>
      <c r="AV204" s="344"/>
      <c r="AX204" s="296"/>
      <c r="AY204" s="298"/>
      <c r="AZ204" s="298"/>
      <c r="BA204" s="289"/>
      <c r="BC204" s="345"/>
      <c r="BD204" s="346"/>
      <c r="BE204" s="346"/>
      <c r="BF204" s="347"/>
      <c r="BH204" s="290"/>
    </row>
    <row r="205" spans="1:60">
      <c r="A205" s="716"/>
      <c r="B205" s="716"/>
      <c r="C205" s="717"/>
      <c r="D205" s="717"/>
      <c r="F205" s="659"/>
      <c r="G205" s="666"/>
      <c r="H205" s="659"/>
      <c r="I205" s="666"/>
      <c r="K205" s="713"/>
      <c r="M205" s="654"/>
      <c r="N205" s="649"/>
      <c r="O205" s="643"/>
      <c r="P205" s="652"/>
      <c r="Q205" s="649"/>
      <c r="R205" s="643"/>
      <c r="T205" s="640"/>
      <c r="U205" s="643"/>
      <c r="V205" s="646"/>
      <c r="W205" s="649"/>
      <c r="X205" s="289"/>
      <c r="Z205" s="296"/>
      <c r="AA205" s="297"/>
      <c r="AB205" s="298"/>
      <c r="AC205" s="339"/>
      <c r="AD205" s="298"/>
      <c r="AE205" s="298"/>
      <c r="AF205" s="289"/>
      <c r="AH205" s="296"/>
      <c r="AI205" s="298"/>
      <c r="AJ205" s="298"/>
      <c r="AK205" s="289"/>
      <c r="AM205" s="300"/>
      <c r="AN205" s="300"/>
      <c r="AP205" s="334" t="s">
        <v>3181</v>
      </c>
      <c r="AQ205" s="334">
        <v>2600</v>
      </c>
      <c r="AR205" s="334">
        <v>2900</v>
      </c>
      <c r="AT205" s="300"/>
      <c r="AV205" s="344"/>
      <c r="AX205" s="296"/>
      <c r="AY205" s="298"/>
      <c r="AZ205" s="298"/>
      <c r="BA205" s="289"/>
      <c r="BC205" s="345"/>
      <c r="BD205" s="346"/>
      <c r="BE205" s="346"/>
      <c r="BF205" s="347"/>
      <c r="BH205" s="290"/>
    </row>
    <row r="206" spans="1:60">
      <c r="A206" s="716"/>
      <c r="B206" s="716"/>
      <c r="C206" s="717"/>
      <c r="D206" s="717"/>
      <c r="F206" s="664"/>
      <c r="G206" s="667"/>
      <c r="H206" s="664"/>
      <c r="I206" s="667"/>
      <c r="K206" s="714"/>
      <c r="M206" s="655"/>
      <c r="N206" s="650"/>
      <c r="O206" s="644"/>
      <c r="P206" s="657"/>
      <c r="Q206" s="650"/>
      <c r="R206" s="644"/>
      <c r="T206" s="641"/>
      <c r="U206" s="644"/>
      <c r="V206" s="647"/>
      <c r="W206" s="650"/>
      <c r="X206" s="289"/>
      <c r="Z206" s="296"/>
      <c r="AA206" s="297"/>
      <c r="AB206" s="298"/>
      <c r="AC206" s="339"/>
      <c r="AD206" s="298"/>
      <c r="AE206" s="298"/>
      <c r="AF206" s="289"/>
      <c r="AH206" s="296"/>
      <c r="AI206" s="298"/>
      <c r="AJ206" s="298"/>
      <c r="AK206" s="289"/>
      <c r="AM206" s="311"/>
      <c r="AN206" s="311"/>
      <c r="AP206" s="334"/>
      <c r="AQ206" s="334"/>
      <c r="AR206" s="334"/>
      <c r="AT206" s="300"/>
      <c r="AV206" s="348"/>
      <c r="AX206" s="296"/>
      <c r="AY206" s="298"/>
      <c r="AZ206" s="298"/>
      <c r="BA206" s="289"/>
      <c r="BC206" s="345"/>
      <c r="BD206" s="346"/>
      <c r="BE206" s="346"/>
      <c r="BF206" s="347"/>
      <c r="BH206" s="290"/>
    </row>
    <row r="207" spans="1:60" ht="22.5">
      <c r="A207" s="716" t="s">
        <v>3205</v>
      </c>
      <c r="B207" s="716" t="s">
        <v>3170</v>
      </c>
      <c r="C207" s="717" t="s">
        <v>3171</v>
      </c>
      <c r="D207" s="717" t="s">
        <v>3172</v>
      </c>
      <c r="F207" s="658">
        <v>145240</v>
      </c>
      <c r="G207" s="661">
        <v>214470</v>
      </c>
      <c r="H207" s="658">
        <v>129550</v>
      </c>
      <c r="I207" s="661">
        <v>198780</v>
      </c>
      <c r="K207" s="712">
        <v>0.84</v>
      </c>
      <c r="L207" s="286" t="s">
        <v>2966</v>
      </c>
      <c r="M207" s="651">
        <v>1330</v>
      </c>
      <c r="N207" s="636">
        <v>2020</v>
      </c>
      <c r="O207" s="630" t="s">
        <v>3219</v>
      </c>
      <c r="P207" s="652">
        <v>1170</v>
      </c>
      <c r="Q207" s="636">
        <v>1860</v>
      </c>
      <c r="R207" s="630" t="s">
        <v>3219</v>
      </c>
      <c r="S207" s="286" t="s">
        <v>2966</v>
      </c>
      <c r="T207" s="627">
        <v>139030</v>
      </c>
      <c r="U207" s="630">
        <v>69510</v>
      </c>
      <c r="V207" s="633">
        <v>1390</v>
      </c>
      <c r="W207" s="636">
        <v>690</v>
      </c>
      <c r="X207" s="287" t="s">
        <v>3219</v>
      </c>
      <c r="Y207" s="286" t="s">
        <v>2966</v>
      </c>
      <c r="Z207" s="691" t="s">
        <v>3178</v>
      </c>
      <c r="AA207" s="694"/>
      <c r="AB207" s="298"/>
      <c r="AC207" s="339"/>
      <c r="AD207" s="298"/>
      <c r="AE207" s="298"/>
      <c r="AF207" s="289"/>
      <c r="AG207" s="286" t="s">
        <v>2966</v>
      </c>
      <c r="AH207" s="332">
        <v>20970</v>
      </c>
      <c r="AI207" s="330" t="s">
        <v>2966</v>
      </c>
      <c r="AJ207" s="330">
        <v>150</v>
      </c>
      <c r="AK207" s="287" t="s">
        <v>3173</v>
      </c>
      <c r="AL207" s="286" t="s">
        <v>2966</v>
      </c>
      <c r="AM207" s="300">
        <v>5200</v>
      </c>
      <c r="AN207" s="300">
        <v>5800</v>
      </c>
      <c r="AO207" s="286" t="s">
        <v>2966</v>
      </c>
      <c r="AP207" s="334" t="s">
        <v>3175</v>
      </c>
      <c r="AQ207" s="334">
        <v>10600</v>
      </c>
      <c r="AR207" s="334">
        <v>11800</v>
      </c>
      <c r="AS207" s="286" t="s">
        <v>3176</v>
      </c>
      <c r="AT207" s="333">
        <v>820</v>
      </c>
      <c r="AU207" s="286" t="s">
        <v>3176</v>
      </c>
      <c r="AV207" s="344" t="s">
        <v>3055</v>
      </c>
      <c r="AW207" s="286" t="s">
        <v>3176</v>
      </c>
      <c r="AX207" s="332">
        <v>15880</v>
      </c>
      <c r="AY207" s="330" t="s">
        <v>2966</v>
      </c>
      <c r="AZ207" s="330">
        <v>150</v>
      </c>
      <c r="BA207" s="287" t="s">
        <v>3173</v>
      </c>
      <c r="BB207" s="286" t="s">
        <v>3176</v>
      </c>
      <c r="BC207" s="353" t="s">
        <v>3103</v>
      </c>
      <c r="BD207" s="354" t="s">
        <v>3103</v>
      </c>
      <c r="BE207" s="354" t="s">
        <v>3103</v>
      </c>
      <c r="BF207" s="355" t="s">
        <v>3103</v>
      </c>
      <c r="BH207" s="288" t="s">
        <v>2965</v>
      </c>
    </row>
    <row r="208" spans="1:60">
      <c r="A208" s="716"/>
      <c r="B208" s="716"/>
      <c r="C208" s="717"/>
      <c r="D208" s="717"/>
      <c r="F208" s="659"/>
      <c r="G208" s="662"/>
      <c r="H208" s="659"/>
      <c r="I208" s="662"/>
      <c r="K208" s="713"/>
      <c r="M208" s="652"/>
      <c r="N208" s="637"/>
      <c r="O208" s="631"/>
      <c r="P208" s="652"/>
      <c r="Q208" s="637"/>
      <c r="R208" s="631"/>
      <c r="T208" s="628"/>
      <c r="U208" s="631"/>
      <c r="V208" s="634"/>
      <c r="W208" s="637"/>
      <c r="X208" s="289"/>
      <c r="Z208" s="691"/>
      <c r="AA208" s="694"/>
      <c r="AB208" s="298"/>
      <c r="AC208" s="339"/>
      <c r="AD208" s="298"/>
      <c r="AE208" s="298"/>
      <c r="AF208" s="289"/>
      <c r="AH208" s="296"/>
      <c r="AI208" s="298"/>
      <c r="AJ208" s="298"/>
      <c r="AK208" s="289"/>
      <c r="AM208" s="300"/>
      <c r="AN208" s="300"/>
      <c r="AP208" s="334"/>
      <c r="AQ208" s="334"/>
      <c r="AR208" s="334"/>
      <c r="AT208" s="300"/>
      <c r="AV208" s="344"/>
      <c r="AX208" s="296"/>
      <c r="AY208" s="298"/>
      <c r="AZ208" s="298"/>
      <c r="BA208" s="289"/>
      <c r="BC208" s="345"/>
      <c r="BD208" s="346"/>
      <c r="BE208" s="346"/>
      <c r="BF208" s="347"/>
      <c r="BH208" s="290"/>
    </row>
    <row r="209" spans="1:60">
      <c r="A209" s="716"/>
      <c r="B209" s="716"/>
      <c r="C209" s="717"/>
      <c r="D209" s="717"/>
      <c r="F209" s="659"/>
      <c r="G209" s="662"/>
      <c r="H209" s="659"/>
      <c r="I209" s="662"/>
      <c r="K209" s="713"/>
      <c r="M209" s="652"/>
      <c r="N209" s="637"/>
      <c r="O209" s="631"/>
      <c r="P209" s="652"/>
      <c r="Q209" s="637"/>
      <c r="R209" s="631"/>
      <c r="T209" s="628"/>
      <c r="U209" s="631"/>
      <c r="V209" s="634"/>
      <c r="W209" s="637"/>
      <c r="X209" s="289"/>
      <c r="Z209" s="691"/>
      <c r="AA209" s="694"/>
      <c r="AB209" s="298"/>
      <c r="AC209" s="339"/>
      <c r="AD209" s="298"/>
      <c r="AE209" s="298"/>
      <c r="AF209" s="289"/>
      <c r="AH209" s="296"/>
      <c r="AI209" s="298"/>
      <c r="AJ209" s="298"/>
      <c r="AK209" s="289"/>
      <c r="AM209" s="300"/>
      <c r="AN209" s="300"/>
      <c r="AP209" s="334" t="s">
        <v>3177</v>
      </c>
      <c r="AQ209" s="334">
        <v>5800</v>
      </c>
      <c r="AR209" s="334">
        <v>6500</v>
      </c>
      <c r="AT209" s="300"/>
      <c r="AV209" s="299"/>
      <c r="AX209" s="296"/>
      <c r="AY209" s="298"/>
      <c r="AZ209" s="298"/>
      <c r="BA209" s="289"/>
      <c r="BC209" s="340"/>
      <c r="BD209" s="341"/>
      <c r="BE209" s="341"/>
      <c r="BF209" s="342"/>
      <c r="BH209" s="290"/>
    </row>
    <row r="210" spans="1:60">
      <c r="A210" s="716"/>
      <c r="B210" s="716"/>
      <c r="C210" s="717"/>
      <c r="D210" s="717"/>
      <c r="F210" s="660"/>
      <c r="G210" s="662"/>
      <c r="H210" s="660"/>
      <c r="I210" s="662"/>
      <c r="K210" s="713"/>
      <c r="M210" s="653"/>
      <c r="N210" s="638"/>
      <c r="O210" s="632"/>
      <c r="P210" s="653"/>
      <c r="Q210" s="638"/>
      <c r="R210" s="632"/>
      <c r="T210" s="629"/>
      <c r="U210" s="632"/>
      <c r="V210" s="635"/>
      <c r="W210" s="638"/>
      <c r="X210" s="307"/>
      <c r="Z210" s="691"/>
      <c r="AA210" s="694"/>
      <c r="AB210" s="298"/>
      <c r="AC210" s="339"/>
      <c r="AD210" s="298"/>
      <c r="AE210" s="298"/>
      <c r="AF210" s="289"/>
      <c r="AH210" s="296"/>
      <c r="AI210" s="298"/>
      <c r="AJ210" s="298"/>
      <c r="AK210" s="289"/>
      <c r="AM210" s="300"/>
      <c r="AN210" s="300"/>
      <c r="AP210" s="334"/>
      <c r="AQ210" s="334"/>
      <c r="AR210" s="334"/>
      <c r="AT210" s="300"/>
      <c r="AV210" s="344"/>
      <c r="AX210" s="296"/>
      <c r="AY210" s="298"/>
      <c r="AZ210" s="298"/>
      <c r="BA210" s="289"/>
      <c r="BC210" s="345"/>
      <c r="BD210" s="346"/>
      <c r="BE210" s="346"/>
      <c r="BF210" s="347"/>
      <c r="BH210" s="290"/>
    </row>
    <row r="211" spans="1:60">
      <c r="A211" s="716"/>
      <c r="B211" s="716"/>
      <c r="C211" s="717"/>
      <c r="D211" s="717" t="s">
        <v>87</v>
      </c>
      <c r="F211" s="663">
        <v>214470</v>
      </c>
      <c r="G211" s="665"/>
      <c r="H211" s="663">
        <v>198780</v>
      </c>
      <c r="I211" s="665"/>
      <c r="K211" s="713"/>
      <c r="L211" s="286" t="s">
        <v>2966</v>
      </c>
      <c r="M211" s="654">
        <v>2020</v>
      </c>
      <c r="N211" s="648"/>
      <c r="O211" s="642" t="s">
        <v>3219</v>
      </c>
      <c r="P211" s="656">
        <v>1860</v>
      </c>
      <c r="Q211" s="648"/>
      <c r="R211" s="642" t="s">
        <v>3219</v>
      </c>
      <c r="S211" s="286" t="s">
        <v>2966</v>
      </c>
      <c r="T211" s="639">
        <v>69510</v>
      </c>
      <c r="U211" s="642"/>
      <c r="V211" s="645">
        <v>690</v>
      </c>
      <c r="W211" s="648"/>
      <c r="X211" s="289" t="s">
        <v>3219</v>
      </c>
      <c r="Z211" s="296"/>
      <c r="AA211" s="297"/>
      <c r="AB211" s="298"/>
      <c r="AC211" s="339"/>
      <c r="AD211" s="298"/>
      <c r="AE211" s="298"/>
      <c r="AF211" s="289"/>
      <c r="AH211" s="296"/>
      <c r="AI211" s="298"/>
      <c r="AJ211" s="298"/>
      <c r="AK211" s="289"/>
      <c r="AM211" s="300"/>
      <c r="AN211" s="300"/>
      <c r="AP211" s="334" t="s">
        <v>3179</v>
      </c>
      <c r="AQ211" s="334">
        <v>5100</v>
      </c>
      <c r="AR211" s="334">
        <v>5600</v>
      </c>
      <c r="AT211" s="300"/>
      <c r="AV211" s="344">
        <v>0.12</v>
      </c>
      <c r="AX211" s="296"/>
      <c r="AY211" s="298"/>
      <c r="AZ211" s="298"/>
      <c r="BA211" s="289"/>
      <c r="BC211" s="345">
        <v>0.02</v>
      </c>
      <c r="BD211" s="346">
        <v>0.03</v>
      </c>
      <c r="BE211" s="346">
        <v>0.05</v>
      </c>
      <c r="BF211" s="347">
        <v>0.06</v>
      </c>
      <c r="BH211" s="290">
        <v>0.91</v>
      </c>
    </row>
    <row r="212" spans="1:60">
      <c r="A212" s="716"/>
      <c r="B212" s="716"/>
      <c r="C212" s="717"/>
      <c r="D212" s="717"/>
      <c r="F212" s="659"/>
      <c r="G212" s="666"/>
      <c r="H212" s="659"/>
      <c r="I212" s="666"/>
      <c r="K212" s="713"/>
      <c r="M212" s="654"/>
      <c r="N212" s="649"/>
      <c r="O212" s="643"/>
      <c r="P212" s="652"/>
      <c r="Q212" s="649"/>
      <c r="R212" s="643"/>
      <c r="T212" s="640"/>
      <c r="U212" s="643"/>
      <c r="V212" s="646"/>
      <c r="W212" s="649"/>
      <c r="X212" s="289"/>
      <c r="Z212" s="296"/>
      <c r="AA212" s="297"/>
      <c r="AB212" s="298"/>
      <c r="AC212" s="339"/>
      <c r="AD212" s="298"/>
      <c r="AE212" s="298"/>
      <c r="AF212" s="289"/>
      <c r="AH212" s="296"/>
      <c r="AI212" s="298"/>
      <c r="AJ212" s="298"/>
      <c r="AK212" s="289"/>
      <c r="AM212" s="300"/>
      <c r="AN212" s="300"/>
      <c r="AP212" s="334"/>
      <c r="AQ212" s="334"/>
      <c r="AR212" s="334"/>
      <c r="AT212" s="300"/>
      <c r="AV212" s="344"/>
      <c r="AX212" s="296"/>
      <c r="AY212" s="298"/>
      <c r="AZ212" s="298"/>
      <c r="BA212" s="289"/>
      <c r="BC212" s="345"/>
      <c r="BD212" s="346"/>
      <c r="BE212" s="346"/>
      <c r="BF212" s="347"/>
      <c r="BH212" s="290"/>
    </row>
    <row r="213" spans="1:60">
      <c r="A213" s="716"/>
      <c r="B213" s="716"/>
      <c r="C213" s="717"/>
      <c r="D213" s="717"/>
      <c r="F213" s="659"/>
      <c r="G213" s="666"/>
      <c r="H213" s="659"/>
      <c r="I213" s="666"/>
      <c r="K213" s="713"/>
      <c r="M213" s="654"/>
      <c r="N213" s="649"/>
      <c r="O213" s="643"/>
      <c r="P213" s="652"/>
      <c r="Q213" s="649"/>
      <c r="R213" s="643"/>
      <c r="T213" s="640"/>
      <c r="U213" s="643"/>
      <c r="V213" s="646"/>
      <c r="W213" s="649"/>
      <c r="X213" s="289"/>
      <c r="Z213" s="296" t="s">
        <v>3180</v>
      </c>
      <c r="AA213" s="297">
        <v>241800</v>
      </c>
      <c r="AB213" s="298" t="s">
        <v>3220</v>
      </c>
      <c r="AC213" s="339">
        <v>2410</v>
      </c>
      <c r="AD213" s="298" t="s">
        <v>3173</v>
      </c>
      <c r="AF213" s="289"/>
      <c r="AH213" s="296"/>
      <c r="AI213" s="298"/>
      <c r="AJ213" s="298"/>
      <c r="AK213" s="289"/>
      <c r="AM213" s="300"/>
      <c r="AN213" s="300"/>
      <c r="AP213" s="334" t="s">
        <v>3181</v>
      </c>
      <c r="AQ213" s="334">
        <v>4500</v>
      </c>
      <c r="AR213" s="334">
        <v>5000</v>
      </c>
      <c r="AT213" s="300"/>
      <c r="AV213" s="344"/>
      <c r="AX213" s="296"/>
      <c r="AY213" s="298"/>
      <c r="AZ213" s="298"/>
      <c r="BA213" s="289"/>
      <c r="BC213" s="345"/>
      <c r="BD213" s="346"/>
      <c r="BE213" s="346"/>
      <c r="BF213" s="347"/>
      <c r="BH213" s="290"/>
    </row>
    <row r="214" spans="1:60">
      <c r="A214" s="716"/>
      <c r="B214" s="716"/>
      <c r="C214" s="717"/>
      <c r="D214" s="717"/>
      <c r="F214" s="664"/>
      <c r="G214" s="667"/>
      <c r="H214" s="664"/>
      <c r="I214" s="667"/>
      <c r="K214" s="713"/>
      <c r="M214" s="655"/>
      <c r="N214" s="650"/>
      <c r="O214" s="644"/>
      <c r="P214" s="657"/>
      <c r="Q214" s="650"/>
      <c r="R214" s="644"/>
      <c r="T214" s="641"/>
      <c r="U214" s="644"/>
      <c r="V214" s="647"/>
      <c r="W214" s="650"/>
      <c r="X214" s="289"/>
      <c r="Z214" s="296"/>
      <c r="AA214" s="297"/>
      <c r="AB214" s="298"/>
      <c r="AC214" s="339"/>
      <c r="AD214" s="298"/>
      <c r="AE214" s="298"/>
      <c r="AF214" s="289"/>
      <c r="AH214" s="308"/>
      <c r="AI214" s="310"/>
      <c r="AJ214" s="310"/>
      <c r="AK214" s="307"/>
      <c r="AM214" s="300"/>
      <c r="AN214" s="300"/>
      <c r="AP214" s="334"/>
      <c r="AQ214" s="334"/>
      <c r="AR214" s="334"/>
      <c r="AT214" s="311"/>
      <c r="AV214" s="344"/>
      <c r="AX214" s="308"/>
      <c r="AY214" s="310"/>
      <c r="AZ214" s="310"/>
      <c r="BA214" s="307"/>
      <c r="BC214" s="349"/>
      <c r="BD214" s="350"/>
      <c r="BE214" s="350"/>
      <c r="BF214" s="351"/>
      <c r="BH214" s="316"/>
    </row>
    <row r="215" spans="1:60" ht="22.5">
      <c r="A215" s="716"/>
      <c r="B215" s="716" t="s">
        <v>3182</v>
      </c>
      <c r="C215" s="717" t="s">
        <v>3171</v>
      </c>
      <c r="D215" s="717" t="s">
        <v>3172</v>
      </c>
      <c r="F215" s="658">
        <v>129530</v>
      </c>
      <c r="G215" s="661">
        <v>198760</v>
      </c>
      <c r="H215" s="658">
        <v>117760</v>
      </c>
      <c r="I215" s="661">
        <v>186990</v>
      </c>
      <c r="K215" s="713"/>
      <c r="L215" s="286" t="s">
        <v>2966</v>
      </c>
      <c r="M215" s="651">
        <v>1170</v>
      </c>
      <c r="N215" s="636">
        <v>1860</v>
      </c>
      <c r="O215" s="630" t="s">
        <v>3219</v>
      </c>
      <c r="P215" s="652">
        <v>1060</v>
      </c>
      <c r="Q215" s="636">
        <v>1750</v>
      </c>
      <c r="R215" s="630" t="s">
        <v>3219</v>
      </c>
      <c r="S215" s="286" t="s">
        <v>2966</v>
      </c>
      <c r="T215" s="627">
        <v>139030</v>
      </c>
      <c r="U215" s="630">
        <v>69510</v>
      </c>
      <c r="V215" s="633">
        <v>1390</v>
      </c>
      <c r="W215" s="636">
        <v>690</v>
      </c>
      <c r="X215" s="287" t="s">
        <v>3219</v>
      </c>
      <c r="Z215" s="296" t="s">
        <v>3183</v>
      </c>
      <c r="AA215" s="297">
        <v>258700</v>
      </c>
      <c r="AB215" s="298"/>
      <c r="AC215" s="339">
        <v>2580</v>
      </c>
      <c r="AD215" s="298" t="s">
        <v>3173</v>
      </c>
      <c r="AE215" s="298"/>
      <c r="AF215" s="289"/>
      <c r="AG215" s="286" t="s">
        <v>2966</v>
      </c>
      <c r="AH215" s="296">
        <v>17020</v>
      </c>
      <c r="AI215" s="298" t="s">
        <v>2966</v>
      </c>
      <c r="AJ215" s="298">
        <v>110</v>
      </c>
      <c r="AK215" s="289" t="s">
        <v>3173</v>
      </c>
      <c r="AL215" s="286" t="s">
        <v>2966</v>
      </c>
      <c r="AM215" s="300">
        <v>4600</v>
      </c>
      <c r="AN215" s="300">
        <v>5000</v>
      </c>
      <c r="AO215" s="286" t="s">
        <v>2966</v>
      </c>
      <c r="AP215" s="334" t="s">
        <v>3175</v>
      </c>
      <c r="AQ215" s="334">
        <v>9400</v>
      </c>
      <c r="AR215" s="334">
        <v>10500</v>
      </c>
      <c r="AS215" s="286" t="s">
        <v>3176</v>
      </c>
      <c r="AT215" s="300">
        <v>610</v>
      </c>
      <c r="AU215" s="286" t="s">
        <v>3176</v>
      </c>
      <c r="AV215" s="352" t="s">
        <v>3055</v>
      </c>
      <c r="AW215" s="286" t="s">
        <v>3176</v>
      </c>
      <c r="AX215" s="296">
        <v>11910</v>
      </c>
      <c r="AY215" s="298" t="s">
        <v>2966</v>
      </c>
      <c r="AZ215" s="298">
        <v>110</v>
      </c>
      <c r="BA215" s="289" t="s">
        <v>3173</v>
      </c>
      <c r="BB215" s="286" t="s">
        <v>3176</v>
      </c>
      <c r="BC215" s="345" t="s">
        <v>3103</v>
      </c>
      <c r="BD215" s="346" t="s">
        <v>3103</v>
      </c>
      <c r="BE215" s="346" t="s">
        <v>3103</v>
      </c>
      <c r="BF215" s="347" t="s">
        <v>3103</v>
      </c>
      <c r="BH215" s="290" t="s">
        <v>2965</v>
      </c>
    </row>
    <row r="216" spans="1:60">
      <c r="A216" s="716"/>
      <c r="B216" s="716"/>
      <c r="C216" s="717"/>
      <c r="D216" s="717"/>
      <c r="F216" s="659"/>
      <c r="G216" s="662"/>
      <c r="H216" s="659"/>
      <c r="I216" s="662"/>
      <c r="K216" s="713"/>
      <c r="M216" s="652"/>
      <c r="N216" s="637"/>
      <c r="O216" s="631"/>
      <c r="P216" s="652"/>
      <c r="Q216" s="637"/>
      <c r="R216" s="631"/>
      <c r="T216" s="628"/>
      <c r="U216" s="631"/>
      <c r="V216" s="634"/>
      <c r="W216" s="637"/>
      <c r="X216" s="289"/>
      <c r="Z216" s="296"/>
      <c r="AA216" s="297"/>
      <c r="AB216" s="298"/>
      <c r="AC216" s="339"/>
      <c r="AD216" s="298"/>
      <c r="AE216" s="298"/>
      <c r="AF216" s="289"/>
      <c r="AH216" s="296"/>
      <c r="AI216" s="298"/>
      <c r="AJ216" s="298"/>
      <c r="AK216" s="289"/>
      <c r="AM216" s="300"/>
      <c r="AN216" s="300"/>
      <c r="AP216" s="334"/>
      <c r="AQ216" s="334"/>
      <c r="AR216" s="334"/>
      <c r="AT216" s="300"/>
      <c r="AV216" s="344"/>
      <c r="AX216" s="296"/>
      <c r="AY216" s="298"/>
      <c r="AZ216" s="298"/>
      <c r="BA216" s="289"/>
      <c r="BC216" s="345"/>
      <c r="BD216" s="346"/>
      <c r="BE216" s="346"/>
      <c r="BF216" s="347"/>
      <c r="BH216" s="290"/>
    </row>
    <row r="217" spans="1:60">
      <c r="A217" s="716"/>
      <c r="B217" s="716"/>
      <c r="C217" s="717"/>
      <c r="D217" s="717"/>
      <c r="F217" s="659"/>
      <c r="G217" s="662"/>
      <c r="H217" s="659"/>
      <c r="I217" s="662"/>
      <c r="K217" s="713"/>
      <c r="M217" s="652"/>
      <c r="N217" s="637"/>
      <c r="O217" s="631"/>
      <c r="P217" s="652"/>
      <c r="Q217" s="637"/>
      <c r="R217" s="631"/>
      <c r="T217" s="628"/>
      <c r="U217" s="631"/>
      <c r="V217" s="634"/>
      <c r="W217" s="637"/>
      <c r="X217" s="289"/>
      <c r="Z217" s="296" t="s">
        <v>3184</v>
      </c>
      <c r="AA217" s="297">
        <v>292500</v>
      </c>
      <c r="AB217" s="298"/>
      <c r="AC217" s="339">
        <v>2920</v>
      </c>
      <c r="AD217" s="298" t="s">
        <v>3173</v>
      </c>
      <c r="AE217" s="298"/>
      <c r="AF217" s="289"/>
      <c r="AH217" s="296"/>
      <c r="AI217" s="298"/>
      <c r="AJ217" s="298"/>
      <c r="AK217" s="289"/>
      <c r="AM217" s="300"/>
      <c r="AN217" s="300"/>
      <c r="AP217" s="334" t="s">
        <v>3177</v>
      </c>
      <c r="AQ217" s="334">
        <v>5200</v>
      </c>
      <c r="AR217" s="334">
        <v>5700</v>
      </c>
      <c r="AT217" s="300"/>
      <c r="AV217" s="299"/>
      <c r="AX217" s="296"/>
      <c r="AY217" s="298"/>
      <c r="AZ217" s="298"/>
      <c r="BA217" s="289"/>
      <c r="BC217" s="340"/>
      <c r="BD217" s="341"/>
      <c r="BE217" s="341"/>
      <c r="BF217" s="342"/>
      <c r="BH217" s="290"/>
    </row>
    <row r="218" spans="1:60">
      <c r="A218" s="716"/>
      <c r="B218" s="716"/>
      <c r="C218" s="717"/>
      <c r="D218" s="717"/>
      <c r="F218" s="660"/>
      <c r="G218" s="662"/>
      <c r="H218" s="660"/>
      <c r="I218" s="662"/>
      <c r="K218" s="713"/>
      <c r="M218" s="653"/>
      <c r="N218" s="638"/>
      <c r="O218" s="632"/>
      <c r="P218" s="653"/>
      <c r="Q218" s="638"/>
      <c r="R218" s="632"/>
      <c r="T218" s="629"/>
      <c r="U218" s="632"/>
      <c r="V218" s="635"/>
      <c r="W218" s="638"/>
      <c r="X218" s="307"/>
      <c r="Z218" s="296"/>
      <c r="AA218" s="297"/>
      <c r="AB218" s="298"/>
      <c r="AC218" s="339"/>
      <c r="AD218" s="298"/>
      <c r="AE218" s="298"/>
      <c r="AF218" s="289"/>
      <c r="AH218" s="296"/>
      <c r="AI218" s="298"/>
      <c r="AJ218" s="298"/>
      <c r="AK218" s="289"/>
      <c r="AM218" s="300"/>
      <c r="AN218" s="300"/>
      <c r="AP218" s="334"/>
      <c r="AQ218" s="334"/>
      <c r="AR218" s="334"/>
      <c r="AT218" s="300"/>
      <c r="AV218" s="344"/>
      <c r="AX218" s="296"/>
      <c r="AY218" s="298"/>
      <c r="AZ218" s="298"/>
      <c r="BA218" s="289"/>
      <c r="BC218" s="345"/>
      <c r="BD218" s="346"/>
      <c r="BE218" s="346"/>
      <c r="BF218" s="347"/>
      <c r="BH218" s="290"/>
    </row>
    <row r="219" spans="1:60">
      <c r="A219" s="716"/>
      <c r="B219" s="716"/>
      <c r="C219" s="717"/>
      <c r="D219" s="717" t="s">
        <v>87</v>
      </c>
      <c r="F219" s="663">
        <v>198760</v>
      </c>
      <c r="G219" s="665"/>
      <c r="H219" s="663">
        <v>186990</v>
      </c>
      <c r="I219" s="665"/>
      <c r="K219" s="713"/>
      <c r="L219" s="286" t="s">
        <v>2966</v>
      </c>
      <c r="M219" s="654">
        <v>1860</v>
      </c>
      <c r="N219" s="648"/>
      <c r="O219" s="642" t="s">
        <v>3219</v>
      </c>
      <c r="P219" s="656">
        <v>1750</v>
      </c>
      <c r="Q219" s="648"/>
      <c r="R219" s="642" t="s">
        <v>3219</v>
      </c>
      <c r="S219" s="286" t="s">
        <v>2966</v>
      </c>
      <c r="T219" s="639">
        <v>69510</v>
      </c>
      <c r="U219" s="642"/>
      <c r="V219" s="645">
        <v>690</v>
      </c>
      <c r="W219" s="648"/>
      <c r="X219" s="289" t="s">
        <v>3219</v>
      </c>
      <c r="Z219" s="296" t="s">
        <v>3185</v>
      </c>
      <c r="AA219" s="297">
        <v>326300</v>
      </c>
      <c r="AB219" s="298"/>
      <c r="AC219" s="339">
        <v>3260</v>
      </c>
      <c r="AD219" s="298" t="s">
        <v>3173</v>
      </c>
      <c r="AE219" s="298"/>
      <c r="AF219" s="289"/>
      <c r="AH219" s="296"/>
      <c r="AI219" s="298"/>
      <c r="AJ219" s="298"/>
      <c r="AK219" s="289"/>
      <c r="AM219" s="300"/>
      <c r="AN219" s="300"/>
      <c r="AP219" s="334" t="s">
        <v>3179</v>
      </c>
      <c r="AQ219" s="334">
        <v>4500</v>
      </c>
      <c r="AR219" s="334">
        <v>5000</v>
      </c>
      <c r="AT219" s="300"/>
      <c r="AV219" s="344">
        <v>0.11</v>
      </c>
      <c r="AX219" s="296"/>
      <c r="AY219" s="298"/>
      <c r="AZ219" s="298"/>
      <c r="BA219" s="289"/>
      <c r="BC219" s="345">
        <v>0.02</v>
      </c>
      <c r="BD219" s="346">
        <v>0.03</v>
      </c>
      <c r="BE219" s="346">
        <v>0.04</v>
      </c>
      <c r="BF219" s="347">
        <v>0.06</v>
      </c>
      <c r="BH219" s="290">
        <v>0.98</v>
      </c>
    </row>
    <row r="220" spans="1:60">
      <c r="A220" s="716"/>
      <c r="B220" s="716"/>
      <c r="C220" s="717"/>
      <c r="D220" s="717"/>
      <c r="F220" s="659"/>
      <c r="G220" s="666"/>
      <c r="H220" s="659"/>
      <c r="I220" s="666"/>
      <c r="K220" s="713"/>
      <c r="M220" s="654"/>
      <c r="N220" s="649"/>
      <c r="O220" s="643"/>
      <c r="P220" s="652"/>
      <c r="Q220" s="649"/>
      <c r="R220" s="643"/>
      <c r="T220" s="640"/>
      <c r="U220" s="643"/>
      <c r="V220" s="646"/>
      <c r="W220" s="649"/>
      <c r="X220" s="289"/>
      <c r="Z220" s="296"/>
      <c r="AA220" s="297"/>
      <c r="AB220" s="298"/>
      <c r="AC220" s="339"/>
      <c r="AD220" s="298"/>
      <c r="AE220" s="298"/>
      <c r="AF220" s="289"/>
      <c r="AH220" s="296"/>
      <c r="AI220" s="298"/>
      <c r="AJ220" s="298"/>
      <c r="AK220" s="289"/>
      <c r="AM220" s="300"/>
      <c r="AN220" s="300"/>
      <c r="AP220" s="334"/>
      <c r="AQ220" s="334"/>
      <c r="AR220" s="334"/>
      <c r="AT220" s="300"/>
      <c r="AV220" s="344"/>
      <c r="AX220" s="296"/>
      <c r="AY220" s="298"/>
      <c r="AZ220" s="298"/>
      <c r="BA220" s="289"/>
      <c r="BC220" s="345"/>
      <c r="BD220" s="346"/>
      <c r="BE220" s="346"/>
      <c r="BF220" s="347"/>
      <c r="BH220" s="290"/>
    </row>
    <row r="221" spans="1:60">
      <c r="A221" s="716"/>
      <c r="B221" s="716"/>
      <c r="C221" s="717"/>
      <c r="D221" s="717"/>
      <c r="F221" s="659"/>
      <c r="G221" s="666"/>
      <c r="H221" s="659"/>
      <c r="I221" s="666"/>
      <c r="K221" s="713"/>
      <c r="M221" s="654"/>
      <c r="N221" s="649"/>
      <c r="O221" s="643"/>
      <c r="P221" s="652"/>
      <c r="Q221" s="649"/>
      <c r="R221" s="643"/>
      <c r="T221" s="640"/>
      <c r="U221" s="643"/>
      <c r="V221" s="646"/>
      <c r="W221" s="649"/>
      <c r="X221" s="289"/>
      <c r="Z221" s="296" t="s">
        <v>3186</v>
      </c>
      <c r="AA221" s="297">
        <v>360200</v>
      </c>
      <c r="AB221" s="298"/>
      <c r="AC221" s="339">
        <v>3600</v>
      </c>
      <c r="AD221" s="298" t="s">
        <v>3173</v>
      </c>
      <c r="AE221" s="298"/>
      <c r="AF221" s="289"/>
      <c r="AH221" s="296"/>
      <c r="AI221" s="298"/>
      <c r="AJ221" s="298"/>
      <c r="AK221" s="289"/>
      <c r="AM221" s="300"/>
      <c r="AN221" s="300"/>
      <c r="AP221" s="334" t="s">
        <v>3181</v>
      </c>
      <c r="AQ221" s="334">
        <v>4000</v>
      </c>
      <c r="AR221" s="334">
        <v>4500</v>
      </c>
      <c r="AT221" s="300"/>
      <c r="AV221" s="344"/>
      <c r="AX221" s="296"/>
      <c r="AY221" s="298"/>
      <c r="AZ221" s="298"/>
      <c r="BA221" s="289"/>
      <c r="BC221" s="345"/>
      <c r="BD221" s="346"/>
      <c r="BE221" s="346"/>
      <c r="BF221" s="347"/>
      <c r="BH221" s="290"/>
    </row>
    <row r="222" spans="1:60">
      <c r="A222" s="716"/>
      <c r="B222" s="716"/>
      <c r="C222" s="717"/>
      <c r="D222" s="717"/>
      <c r="F222" s="664"/>
      <c r="G222" s="667"/>
      <c r="H222" s="664"/>
      <c r="I222" s="667"/>
      <c r="K222" s="713"/>
      <c r="M222" s="655"/>
      <c r="N222" s="650"/>
      <c r="O222" s="644"/>
      <c r="P222" s="657"/>
      <c r="Q222" s="650"/>
      <c r="R222" s="644"/>
      <c r="T222" s="641"/>
      <c r="U222" s="644"/>
      <c r="V222" s="647"/>
      <c r="W222" s="650"/>
      <c r="X222" s="289"/>
      <c r="Z222" s="296"/>
      <c r="AA222" s="297"/>
      <c r="AB222" s="298"/>
      <c r="AC222" s="339"/>
      <c r="AD222" s="298"/>
      <c r="AE222" s="298"/>
      <c r="AF222" s="289"/>
      <c r="AH222" s="296"/>
      <c r="AI222" s="298"/>
      <c r="AJ222" s="298"/>
      <c r="AK222" s="289"/>
      <c r="AM222" s="300"/>
      <c r="AN222" s="300"/>
      <c r="AP222" s="334"/>
      <c r="AQ222" s="334"/>
      <c r="AR222" s="334"/>
      <c r="AT222" s="300"/>
      <c r="AV222" s="348"/>
      <c r="AX222" s="296"/>
      <c r="AY222" s="298"/>
      <c r="AZ222" s="298"/>
      <c r="BA222" s="289"/>
      <c r="BC222" s="345"/>
      <c r="BD222" s="346"/>
      <c r="BE222" s="346"/>
      <c r="BF222" s="347"/>
      <c r="BH222" s="290"/>
    </row>
    <row r="223" spans="1:60" ht="22.5">
      <c r="A223" s="716"/>
      <c r="B223" s="716" t="s">
        <v>3187</v>
      </c>
      <c r="C223" s="717" t="s">
        <v>3171</v>
      </c>
      <c r="D223" s="717" t="s">
        <v>3172</v>
      </c>
      <c r="F223" s="658">
        <v>125190</v>
      </c>
      <c r="G223" s="661">
        <v>194420</v>
      </c>
      <c r="H223" s="658">
        <v>115770</v>
      </c>
      <c r="I223" s="661">
        <v>185000</v>
      </c>
      <c r="K223" s="713"/>
      <c r="L223" s="286" t="s">
        <v>2966</v>
      </c>
      <c r="M223" s="651">
        <v>1130</v>
      </c>
      <c r="N223" s="636">
        <v>1820</v>
      </c>
      <c r="O223" s="630" t="s">
        <v>3219</v>
      </c>
      <c r="P223" s="652">
        <v>1040</v>
      </c>
      <c r="Q223" s="636">
        <v>1730</v>
      </c>
      <c r="R223" s="630" t="s">
        <v>3219</v>
      </c>
      <c r="S223" s="286" t="s">
        <v>2966</v>
      </c>
      <c r="T223" s="627">
        <v>139030</v>
      </c>
      <c r="U223" s="630">
        <v>69510</v>
      </c>
      <c r="V223" s="633">
        <v>1390</v>
      </c>
      <c r="W223" s="636">
        <v>690</v>
      </c>
      <c r="X223" s="287" t="s">
        <v>3219</v>
      </c>
      <c r="Z223" s="296" t="s">
        <v>3188</v>
      </c>
      <c r="AA223" s="297">
        <v>394000</v>
      </c>
      <c r="AB223" s="298"/>
      <c r="AC223" s="339">
        <v>3940</v>
      </c>
      <c r="AD223" s="298" t="s">
        <v>3173</v>
      </c>
      <c r="AE223" s="298"/>
      <c r="AF223" s="289"/>
      <c r="AG223" s="286" t="s">
        <v>2966</v>
      </c>
      <c r="AH223" s="332">
        <v>14660</v>
      </c>
      <c r="AI223" s="330" t="s">
        <v>2966</v>
      </c>
      <c r="AJ223" s="330">
        <v>90</v>
      </c>
      <c r="AK223" s="287" t="s">
        <v>3173</v>
      </c>
      <c r="AL223" s="286" t="s">
        <v>2966</v>
      </c>
      <c r="AM223" s="300">
        <v>4200</v>
      </c>
      <c r="AN223" s="300">
        <v>4600</v>
      </c>
      <c r="AO223" s="286" t="s">
        <v>2966</v>
      </c>
      <c r="AP223" s="334" t="s">
        <v>3175</v>
      </c>
      <c r="AQ223" s="334">
        <v>8400</v>
      </c>
      <c r="AR223" s="334">
        <v>9400</v>
      </c>
      <c r="AS223" s="286" t="s">
        <v>3176</v>
      </c>
      <c r="AT223" s="333">
        <v>490</v>
      </c>
      <c r="AU223" s="286" t="s">
        <v>3176</v>
      </c>
      <c r="AV223" s="344" t="s">
        <v>3055</v>
      </c>
      <c r="AW223" s="286" t="s">
        <v>3176</v>
      </c>
      <c r="AX223" s="332">
        <v>9530</v>
      </c>
      <c r="AY223" s="330" t="s">
        <v>2966</v>
      </c>
      <c r="AZ223" s="330">
        <v>90</v>
      </c>
      <c r="BA223" s="287" t="s">
        <v>3173</v>
      </c>
      <c r="BB223" s="286" t="s">
        <v>3176</v>
      </c>
      <c r="BC223" s="353" t="s">
        <v>3103</v>
      </c>
      <c r="BD223" s="354" t="s">
        <v>3103</v>
      </c>
      <c r="BE223" s="354" t="s">
        <v>3103</v>
      </c>
      <c r="BF223" s="355" t="s">
        <v>3103</v>
      </c>
      <c r="BH223" s="288" t="s">
        <v>2965</v>
      </c>
    </row>
    <row r="224" spans="1:60">
      <c r="A224" s="716"/>
      <c r="B224" s="716"/>
      <c r="C224" s="717"/>
      <c r="D224" s="717"/>
      <c r="F224" s="659"/>
      <c r="G224" s="662"/>
      <c r="H224" s="659"/>
      <c r="I224" s="662"/>
      <c r="K224" s="713"/>
      <c r="M224" s="652"/>
      <c r="N224" s="637"/>
      <c r="O224" s="631"/>
      <c r="P224" s="652"/>
      <c r="Q224" s="637"/>
      <c r="R224" s="631"/>
      <c r="T224" s="628"/>
      <c r="U224" s="631"/>
      <c r="V224" s="634"/>
      <c r="W224" s="637"/>
      <c r="X224" s="289"/>
      <c r="Z224" s="296"/>
      <c r="AA224" s="297"/>
      <c r="AB224" s="298"/>
      <c r="AC224" s="339"/>
      <c r="AD224" s="298"/>
      <c r="AE224" s="298"/>
      <c r="AF224" s="289"/>
      <c r="AH224" s="296"/>
      <c r="AI224" s="298"/>
      <c r="AJ224" s="298"/>
      <c r="AK224" s="289"/>
      <c r="AM224" s="300"/>
      <c r="AN224" s="300"/>
      <c r="AP224" s="334"/>
      <c r="AQ224" s="334"/>
      <c r="AR224" s="334"/>
      <c r="AT224" s="300"/>
      <c r="AV224" s="344"/>
      <c r="AX224" s="296"/>
      <c r="AY224" s="298"/>
      <c r="AZ224" s="298"/>
      <c r="BA224" s="289"/>
      <c r="BC224" s="345"/>
      <c r="BD224" s="346"/>
      <c r="BE224" s="346"/>
      <c r="BF224" s="347"/>
      <c r="BH224" s="290"/>
    </row>
    <row r="225" spans="1:60">
      <c r="A225" s="716"/>
      <c r="B225" s="716"/>
      <c r="C225" s="717"/>
      <c r="D225" s="717"/>
      <c r="F225" s="659"/>
      <c r="G225" s="662"/>
      <c r="H225" s="659"/>
      <c r="I225" s="662"/>
      <c r="K225" s="713"/>
      <c r="M225" s="652"/>
      <c r="N225" s="637"/>
      <c r="O225" s="631"/>
      <c r="P225" s="652"/>
      <c r="Q225" s="637"/>
      <c r="R225" s="631"/>
      <c r="T225" s="628"/>
      <c r="U225" s="631"/>
      <c r="V225" s="634"/>
      <c r="W225" s="637"/>
      <c r="X225" s="289"/>
      <c r="Z225" s="296" t="s">
        <v>3189</v>
      </c>
      <c r="AA225" s="297">
        <v>427800</v>
      </c>
      <c r="AB225" s="298"/>
      <c r="AC225" s="339">
        <v>4270</v>
      </c>
      <c r="AD225" s="298" t="s">
        <v>3173</v>
      </c>
      <c r="AE225" s="298"/>
      <c r="AF225" s="289" t="s">
        <v>3190</v>
      </c>
      <c r="AH225" s="296"/>
      <c r="AI225" s="298"/>
      <c r="AJ225" s="298"/>
      <c r="AK225" s="289"/>
      <c r="AM225" s="300"/>
      <c r="AN225" s="300"/>
      <c r="AP225" s="334" t="s">
        <v>3177</v>
      </c>
      <c r="AQ225" s="334">
        <v>4600</v>
      </c>
      <c r="AR225" s="334">
        <v>5100</v>
      </c>
      <c r="AT225" s="300"/>
      <c r="AV225" s="344"/>
      <c r="AX225" s="296"/>
      <c r="AY225" s="298"/>
      <c r="AZ225" s="298"/>
      <c r="BA225" s="289"/>
      <c r="BC225" s="340"/>
      <c r="BD225" s="341"/>
      <c r="BE225" s="341"/>
      <c r="BF225" s="342"/>
      <c r="BH225" s="290"/>
    </row>
    <row r="226" spans="1:60">
      <c r="A226" s="716"/>
      <c r="B226" s="716"/>
      <c r="C226" s="717"/>
      <c r="D226" s="717"/>
      <c r="F226" s="660"/>
      <c r="G226" s="662"/>
      <c r="H226" s="660"/>
      <c r="I226" s="662"/>
      <c r="K226" s="713"/>
      <c r="M226" s="653"/>
      <c r="N226" s="638"/>
      <c r="O226" s="632"/>
      <c r="P226" s="653"/>
      <c r="Q226" s="638"/>
      <c r="R226" s="632"/>
      <c r="T226" s="629"/>
      <c r="U226" s="632"/>
      <c r="V226" s="635"/>
      <c r="W226" s="638"/>
      <c r="X226" s="307"/>
      <c r="Z226" s="296"/>
      <c r="AA226" s="297"/>
      <c r="AB226" s="298"/>
      <c r="AC226" s="339"/>
      <c r="AD226" s="298"/>
      <c r="AE226" s="298" t="s">
        <v>3174</v>
      </c>
      <c r="AF226" s="289"/>
      <c r="AH226" s="296"/>
      <c r="AI226" s="298"/>
      <c r="AJ226" s="298"/>
      <c r="AK226" s="289"/>
      <c r="AM226" s="300"/>
      <c r="AN226" s="300"/>
      <c r="AP226" s="334"/>
      <c r="AQ226" s="334"/>
      <c r="AR226" s="334"/>
      <c r="AT226" s="300"/>
      <c r="AV226" s="344"/>
      <c r="AX226" s="296"/>
      <c r="AY226" s="298"/>
      <c r="AZ226" s="298"/>
      <c r="BA226" s="289"/>
      <c r="BC226" s="345"/>
      <c r="BD226" s="346"/>
      <c r="BE226" s="346"/>
      <c r="BF226" s="347"/>
      <c r="BH226" s="290"/>
    </row>
    <row r="227" spans="1:60">
      <c r="A227" s="716"/>
      <c r="B227" s="716"/>
      <c r="C227" s="717"/>
      <c r="D227" s="717" t="s">
        <v>87</v>
      </c>
      <c r="F227" s="663">
        <v>194420</v>
      </c>
      <c r="G227" s="665"/>
      <c r="H227" s="663">
        <v>185000</v>
      </c>
      <c r="I227" s="665"/>
      <c r="K227" s="713"/>
      <c r="L227" s="286" t="s">
        <v>2966</v>
      </c>
      <c r="M227" s="654">
        <v>1820</v>
      </c>
      <c r="N227" s="648"/>
      <c r="O227" s="642" t="s">
        <v>3219</v>
      </c>
      <c r="P227" s="656">
        <v>1730</v>
      </c>
      <c r="Q227" s="648"/>
      <c r="R227" s="642" t="s">
        <v>3219</v>
      </c>
      <c r="S227" s="286" t="s">
        <v>2966</v>
      </c>
      <c r="T227" s="639">
        <v>69510</v>
      </c>
      <c r="U227" s="642"/>
      <c r="V227" s="645">
        <v>690</v>
      </c>
      <c r="W227" s="648"/>
      <c r="X227" s="289" t="s">
        <v>3219</v>
      </c>
      <c r="Z227" s="296" t="s">
        <v>3191</v>
      </c>
      <c r="AA227" s="297">
        <v>461700</v>
      </c>
      <c r="AB227" s="298"/>
      <c r="AC227" s="339">
        <v>4610</v>
      </c>
      <c r="AD227" s="298" t="s">
        <v>3173</v>
      </c>
      <c r="AE227" s="298"/>
      <c r="AF227" s="289" t="s">
        <v>3192</v>
      </c>
      <c r="AH227" s="296"/>
      <c r="AI227" s="298"/>
      <c r="AJ227" s="298"/>
      <c r="AK227" s="289"/>
      <c r="AM227" s="300"/>
      <c r="AN227" s="300"/>
      <c r="AP227" s="334" t="s">
        <v>3179</v>
      </c>
      <c r="AQ227" s="334">
        <v>4000</v>
      </c>
      <c r="AR227" s="334">
        <v>4500</v>
      </c>
      <c r="AT227" s="300"/>
      <c r="AV227" s="344">
        <v>0.15</v>
      </c>
      <c r="AX227" s="296"/>
      <c r="AY227" s="298"/>
      <c r="AZ227" s="298"/>
      <c r="BA227" s="289"/>
      <c r="BC227" s="345">
        <v>0.02</v>
      </c>
      <c r="BD227" s="346">
        <v>0.03</v>
      </c>
      <c r="BE227" s="346">
        <v>0.05</v>
      </c>
      <c r="BF227" s="347">
        <v>0.06</v>
      </c>
      <c r="BH227" s="290">
        <v>0.95</v>
      </c>
    </row>
    <row r="228" spans="1:60">
      <c r="A228" s="716"/>
      <c r="B228" s="716"/>
      <c r="C228" s="717"/>
      <c r="D228" s="717"/>
      <c r="F228" s="659"/>
      <c r="G228" s="666"/>
      <c r="H228" s="659"/>
      <c r="I228" s="666"/>
      <c r="K228" s="713"/>
      <c r="M228" s="654"/>
      <c r="N228" s="649"/>
      <c r="O228" s="643"/>
      <c r="P228" s="652"/>
      <c r="Q228" s="649"/>
      <c r="R228" s="643"/>
      <c r="T228" s="640"/>
      <c r="U228" s="643"/>
      <c r="V228" s="646"/>
      <c r="W228" s="649"/>
      <c r="X228" s="289"/>
      <c r="Z228" s="296"/>
      <c r="AA228" s="297"/>
      <c r="AB228" s="298"/>
      <c r="AC228" s="339"/>
      <c r="AD228" s="298"/>
      <c r="AE228" s="298"/>
      <c r="AF228" s="289"/>
      <c r="AH228" s="296"/>
      <c r="AI228" s="298"/>
      <c r="AJ228" s="298"/>
      <c r="AK228" s="289"/>
      <c r="AM228" s="300"/>
      <c r="AN228" s="300"/>
      <c r="AP228" s="334"/>
      <c r="AQ228" s="334"/>
      <c r="AR228" s="334"/>
      <c r="AT228" s="300"/>
      <c r="AV228" s="344"/>
      <c r="AX228" s="296"/>
      <c r="AY228" s="298"/>
      <c r="AZ228" s="298"/>
      <c r="BA228" s="289"/>
      <c r="BC228" s="345"/>
      <c r="BD228" s="346"/>
      <c r="BE228" s="346"/>
      <c r="BF228" s="347"/>
      <c r="BH228" s="290"/>
    </row>
    <row r="229" spans="1:60">
      <c r="A229" s="716"/>
      <c r="B229" s="716"/>
      <c r="C229" s="717"/>
      <c r="D229" s="717"/>
      <c r="F229" s="659"/>
      <c r="G229" s="666"/>
      <c r="H229" s="659"/>
      <c r="I229" s="666"/>
      <c r="K229" s="713"/>
      <c r="M229" s="654"/>
      <c r="N229" s="649"/>
      <c r="O229" s="643"/>
      <c r="P229" s="652"/>
      <c r="Q229" s="649"/>
      <c r="R229" s="643"/>
      <c r="T229" s="640"/>
      <c r="U229" s="643"/>
      <c r="V229" s="646"/>
      <c r="W229" s="649"/>
      <c r="X229" s="289"/>
      <c r="Z229" s="296" t="s">
        <v>3193</v>
      </c>
      <c r="AA229" s="297">
        <v>495500</v>
      </c>
      <c r="AB229" s="298"/>
      <c r="AC229" s="339">
        <v>4950</v>
      </c>
      <c r="AD229" s="298" t="s">
        <v>3173</v>
      </c>
      <c r="AE229" s="298"/>
      <c r="AF229" s="289"/>
      <c r="AH229" s="296"/>
      <c r="AI229" s="298"/>
      <c r="AJ229" s="298"/>
      <c r="AK229" s="289"/>
      <c r="AM229" s="300"/>
      <c r="AN229" s="300"/>
      <c r="AP229" s="334" t="s">
        <v>3181</v>
      </c>
      <c r="AQ229" s="334">
        <v>3600</v>
      </c>
      <c r="AR229" s="334">
        <v>4000</v>
      </c>
      <c r="AT229" s="300"/>
      <c r="AV229" s="344"/>
      <c r="AX229" s="296"/>
      <c r="AY229" s="298"/>
      <c r="AZ229" s="298"/>
      <c r="BA229" s="289"/>
      <c r="BC229" s="345"/>
      <c r="BD229" s="346"/>
      <c r="BE229" s="346"/>
      <c r="BF229" s="347"/>
      <c r="BH229" s="290"/>
    </row>
    <row r="230" spans="1:60">
      <c r="A230" s="716"/>
      <c r="B230" s="716"/>
      <c r="C230" s="717"/>
      <c r="D230" s="717"/>
      <c r="F230" s="664"/>
      <c r="G230" s="667"/>
      <c r="H230" s="664"/>
      <c r="I230" s="667"/>
      <c r="K230" s="713"/>
      <c r="M230" s="655"/>
      <c r="N230" s="650"/>
      <c r="O230" s="644"/>
      <c r="P230" s="657"/>
      <c r="Q230" s="650"/>
      <c r="R230" s="644"/>
      <c r="T230" s="641"/>
      <c r="U230" s="644"/>
      <c r="V230" s="647"/>
      <c r="W230" s="650"/>
      <c r="X230" s="289"/>
      <c r="Z230" s="296"/>
      <c r="AA230" s="297"/>
      <c r="AB230" s="298"/>
      <c r="AC230" s="339"/>
      <c r="AD230" s="298"/>
      <c r="AE230" s="298"/>
      <c r="AF230" s="289"/>
      <c r="AH230" s="308"/>
      <c r="AI230" s="310"/>
      <c r="AJ230" s="310"/>
      <c r="AK230" s="307"/>
      <c r="AM230" s="300"/>
      <c r="AN230" s="300"/>
      <c r="AP230" s="334"/>
      <c r="AQ230" s="334"/>
      <c r="AR230" s="334"/>
      <c r="AT230" s="311"/>
      <c r="AV230" s="344"/>
      <c r="AX230" s="308"/>
      <c r="AY230" s="310"/>
      <c r="AZ230" s="310"/>
      <c r="BA230" s="307"/>
      <c r="BC230" s="349"/>
      <c r="BD230" s="350"/>
      <c r="BE230" s="350"/>
      <c r="BF230" s="351"/>
      <c r="BH230" s="316"/>
    </row>
    <row r="231" spans="1:60" ht="22.5">
      <c r="A231" s="716"/>
      <c r="B231" s="716" t="s">
        <v>3194</v>
      </c>
      <c r="C231" s="717" t="s">
        <v>3171</v>
      </c>
      <c r="D231" s="717" t="s">
        <v>3172</v>
      </c>
      <c r="F231" s="658">
        <v>117540</v>
      </c>
      <c r="G231" s="661">
        <v>186770</v>
      </c>
      <c r="H231" s="658">
        <v>109700</v>
      </c>
      <c r="I231" s="661">
        <v>178930</v>
      </c>
      <c r="K231" s="713"/>
      <c r="L231" s="286" t="s">
        <v>2966</v>
      </c>
      <c r="M231" s="651">
        <v>1060</v>
      </c>
      <c r="N231" s="636">
        <v>1750</v>
      </c>
      <c r="O231" s="630" t="s">
        <v>3219</v>
      </c>
      <c r="P231" s="652">
        <v>980</v>
      </c>
      <c r="Q231" s="636">
        <v>1670</v>
      </c>
      <c r="R231" s="630" t="s">
        <v>3219</v>
      </c>
      <c r="S231" s="286" t="s">
        <v>2966</v>
      </c>
      <c r="T231" s="627">
        <v>139030</v>
      </c>
      <c r="U231" s="630">
        <v>69510</v>
      </c>
      <c r="V231" s="633">
        <v>1390</v>
      </c>
      <c r="W231" s="636">
        <v>690</v>
      </c>
      <c r="X231" s="287" t="s">
        <v>3219</v>
      </c>
      <c r="Z231" s="296" t="s">
        <v>3195</v>
      </c>
      <c r="AA231" s="297">
        <v>529300</v>
      </c>
      <c r="AB231" s="298"/>
      <c r="AC231" s="339">
        <v>5290</v>
      </c>
      <c r="AD231" s="298" t="s">
        <v>3173</v>
      </c>
      <c r="AE231" s="298"/>
      <c r="AF231" s="289"/>
      <c r="AG231" s="286" t="s">
        <v>2966</v>
      </c>
      <c r="AH231" s="296">
        <v>13080</v>
      </c>
      <c r="AI231" s="298" t="s">
        <v>2966</v>
      </c>
      <c r="AJ231" s="298">
        <v>70</v>
      </c>
      <c r="AK231" s="289" t="s">
        <v>3173</v>
      </c>
      <c r="AL231" s="286" t="s">
        <v>2966</v>
      </c>
      <c r="AM231" s="333">
        <v>3500</v>
      </c>
      <c r="AN231" s="333">
        <v>3800</v>
      </c>
      <c r="AO231" s="286" t="s">
        <v>2966</v>
      </c>
      <c r="AP231" s="334" t="s">
        <v>3175</v>
      </c>
      <c r="AQ231" s="334">
        <v>7100</v>
      </c>
      <c r="AR231" s="334">
        <v>7900</v>
      </c>
      <c r="AS231" s="286" t="s">
        <v>3176</v>
      </c>
      <c r="AT231" s="300">
        <v>410</v>
      </c>
      <c r="AU231" s="286" t="s">
        <v>3176</v>
      </c>
      <c r="AV231" s="352" t="s">
        <v>3055</v>
      </c>
      <c r="AW231" s="286" t="s">
        <v>3176</v>
      </c>
      <c r="AX231" s="296">
        <v>7940</v>
      </c>
      <c r="AY231" s="298" t="s">
        <v>2966</v>
      </c>
      <c r="AZ231" s="298">
        <v>70</v>
      </c>
      <c r="BA231" s="289" t="s">
        <v>3173</v>
      </c>
      <c r="BB231" s="286" t="s">
        <v>3176</v>
      </c>
      <c r="BC231" s="345" t="s">
        <v>3103</v>
      </c>
      <c r="BD231" s="346" t="s">
        <v>3103</v>
      </c>
      <c r="BE231" s="346" t="s">
        <v>3103</v>
      </c>
      <c r="BF231" s="347" t="s">
        <v>3103</v>
      </c>
      <c r="BH231" s="290" t="s">
        <v>2965</v>
      </c>
    </row>
    <row r="232" spans="1:60">
      <c r="A232" s="716"/>
      <c r="B232" s="716"/>
      <c r="C232" s="717"/>
      <c r="D232" s="717"/>
      <c r="F232" s="659"/>
      <c r="G232" s="662"/>
      <c r="H232" s="659"/>
      <c r="I232" s="662"/>
      <c r="K232" s="713"/>
      <c r="M232" s="652"/>
      <c r="N232" s="637"/>
      <c r="O232" s="631"/>
      <c r="P232" s="652"/>
      <c r="Q232" s="637"/>
      <c r="R232" s="631"/>
      <c r="T232" s="628"/>
      <c r="U232" s="631"/>
      <c r="V232" s="634"/>
      <c r="W232" s="637"/>
      <c r="X232" s="289"/>
      <c r="Z232" s="296"/>
      <c r="AA232" s="297"/>
      <c r="AB232" s="298"/>
      <c r="AC232" s="339"/>
      <c r="AD232" s="298"/>
      <c r="AE232" s="298"/>
      <c r="AF232" s="289"/>
      <c r="AH232" s="296"/>
      <c r="AI232" s="298"/>
      <c r="AJ232" s="298"/>
      <c r="AK232" s="289"/>
      <c r="AM232" s="300"/>
      <c r="AN232" s="300"/>
      <c r="AP232" s="334"/>
      <c r="AQ232" s="334"/>
      <c r="AR232" s="334"/>
      <c r="AT232" s="300"/>
      <c r="AV232" s="344"/>
      <c r="AX232" s="296"/>
      <c r="AY232" s="298"/>
      <c r="AZ232" s="298"/>
      <c r="BA232" s="289"/>
      <c r="BC232" s="345"/>
      <c r="BD232" s="346"/>
      <c r="BE232" s="346"/>
      <c r="BF232" s="347"/>
      <c r="BH232" s="290"/>
    </row>
    <row r="233" spans="1:60">
      <c r="A233" s="716"/>
      <c r="B233" s="716"/>
      <c r="C233" s="717"/>
      <c r="D233" s="717"/>
      <c r="F233" s="659"/>
      <c r="G233" s="662"/>
      <c r="H233" s="659"/>
      <c r="I233" s="662"/>
      <c r="K233" s="713"/>
      <c r="M233" s="652"/>
      <c r="N233" s="637"/>
      <c r="O233" s="631"/>
      <c r="P233" s="652"/>
      <c r="Q233" s="637"/>
      <c r="R233" s="631"/>
      <c r="T233" s="628"/>
      <c r="U233" s="631"/>
      <c r="V233" s="634"/>
      <c r="W233" s="637"/>
      <c r="X233" s="289"/>
      <c r="Z233" s="296" t="s">
        <v>3196</v>
      </c>
      <c r="AA233" s="297">
        <v>563200</v>
      </c>
      <c r="AB233" s="298"/>
      <c r="AC233" s="339">
        <v>5630</v>
      </c>
      <c r="AD233" s="298" t="s">
        <v>3173</v>
      </c>
      <c r="AE233" s="298"/>
      <c r="AF233" s="289"/>
      <c r="AH233" s="296"/>
      <c r="AI233" s="298"/>
      <c r="AJ233" s="298"/>
      <c r="AK233" s="289"/>
      <c r="AM233" s="300"/>
      <c r="AN233" s="300"/>
      <c r="AP233" s="334" t="s">
        <v>3177</v>
      </c>
      <c r="AQ233" s="334">
        <v>3900</v>
      </c>
      <c r="AR233" s="334">
        <v>4300</v>
      </c>
      <c r="AT233" s="300"/>
      <c r="AV233" s="344"/>
      <c r="AX233" s="296"/>
      <c r="AY233" s="298"/>
      <c r="AZ233" s="298"/>
      <c r="BA233" s="289"/>
      <c r="BC233" s="340"/>
      <c r="BD233" s="341"/>
      <c r="BE233" s="341"/>
      <c r="BF233" s="342"/>
      <c r="BH233" s="290"/>
    </row>
    <row r="234" spans="1:60">
      <c r="A234" s="716"/>
      <c r="B234" s="716"/>
      <c r="C234" s="717"/>
      <c r="D234" s="717"/>
      <c r="F234" s="660"/>
      <c r="G234" s="662"/>
      <c r="H234" s="660"/>
      <c r="I234" s="662"/>
      <c r="K234" s="713"/>
      <c r="M234" s="653"/>
      <c r="N234" s="638"/>
      <c r="O234" s="632"/>
      <c r="P234" s="653"/>
      <c r="Q234" s="638"/>
      <c r="R234" s="632"/>
      <c r="T234" s="629"/>
      <c r="U234" s="632"/>
      <c r="V234" s="635"/>
      <c r="W234" s="638"/>
      <c r="X234" s="307"/>
      <c r="Z234" s="296"/>
      <c r="AA234" s="297"/>
      <c r="AB234" s="298"/>
      <c r="AC234" s="339"/>
      <c r="AD234" s="298"/>
      <c r="AE234" s="298"/>
      <c r="AF234" s="289"/>
      <c r="AH234" s="296"/>
      <c r="AI234" s="298"/>
      <c r="AJ234" s="298"/>
      <c r="AK234" s="289"/>
      <c r="AM234" s="300"/>
      <c r="AN234" s="300"/>
      <c r="AP234" s="334"/>
      <c r="AQ234" s="334"/>
      <c r="AR234" s="334"/>
      <c r="AT234" s="300"/>
      <c r="AV234" s="344"/>
      <c r="AX234" s="296"/>
      <c r="AY234" s="298"/>
      <c r="AZ234" s="298"/>
      <c r="BA234" s="289"/>
      <c r="BC234" s="345"/>
      <c r="BD234" s="346"/>
      <c r="BE234" s="346"/>
      <c r="BF234" s="347"/>
      <c r="BH234" s="290"/>
    </row>
    <row r="235" spans="1:60">
      <c r="A235" s="716"/>
      <c r="B235" s="716"/>
      <c r="C235" s="717"/>
      <c r="D235" s="717" t="s">
        <v>87</v>
      </c>
      <c r="F235" s="663">
        <v>186770</v>
      </c>
      <c r="G235" s="665"/>
      <c r="H235" s="663">
        <v>178930</v>
      </c>
      <c r="I235" s="665"/>
      <c r="K235" s="713"/>
      <c r="L235" s="286" t="s">
        <v>2966</v>
      </c>
      <c r="M235" s="654">
        <v>1750</v>
      </c>
      <c r="N235" s="648"/>
      <c r="O235" s="642" t="s">
        <v>3219</v>
      </c>
      <c r="P235" s="656">
        <v>1670</v>
      </c>
      <c r="Q235" s="648"/>
      <c r="R235" s="642" t="s">
        <v>3219</v>
      </c>
      <c r="S235" s="286" t="s">
        <v>2966</v>
      </c>
      <c r="T235" s="639">
        <v>69510</v>
      </c>
      <c r="U235" s="642"/>
      <c r="V235" s="645">
        <v>690</v>
      </c>
      <c r="W235" s="648"/>
      <c r="X235" s="289" t="s">
        <v>3219</v>
      </c>
      <c r="Z235" s="296" t="s">
        <v>3197</v>
      </c>
      <c r="AA235" s="297">
        <v>597000</v>
      </c>
      <c r="AB235" s="298"/>
      <c r="AC235" s="339">
        <v>5970</v>
      </c>
      <c r="AD235" s="298" t="s">
        <v>3173</v>
      </c>
      <c r="AE235" s="298"/>
      <c r="AF235" s="289"/>
      <c r="AH235" s="296"/>
      <c r="AI235" s="298"/>
      <c r="AJ235" s="298"/>
      <c r="AK235" s="289"/>
      <c r="AM235" s="300"/>
      <c r="AN235" s="300"/>
      <c r="AP235" s="334" t="s">
        <v>3179</v>
      </c>
      <c r="AQ235" s="334">
        <v>3400</v>
      </c>
      <c r="AR235" s="334">
        <v>3800</v>
      </c>
      <c r="AT235" s="300"/>
      <c r="AV235" s="344">
        <v>0.14000000000000001</v>
      </c>
      <c r="AX235" s="296"/>
      <c r="AY235" s="298"/>
      <c r="AZ235" s="298"/>
      <c r="BA235" s="289"/>
      <c r="BC235" s="345">
        <v>0.02</v>
      </c>
      <c r="BD235" s="346">
        <v>0.03</v>
      </c>
      <c r="BE235" s="346">
        <v>0.05</v>
      </c>
      <c r="BF235" s="347">
        <v>0.06</v>
      </c>
      <c r="BH235" s="290">
        <v>0.96</v>
      </c>
    </row>
    <row r="236" spans="1:60">
      <c r="A236" s="716"/>
      <c r="B236" s="716"/>
      <c r="C236" s="717"/>
      <c r="D236" s="717"/>
      <c r="F236" s="659"/>
      <c r="G236" s="666"/>
      <c r="H236" s="659"/>
      <c r="I236" s="666"/>
      <c r="K236" s="713"/>
      <c r="M236" s="654"/>
      <c r="N236" s="649"/>
      <c r="O236" s="643"/>
      <c r="P236" s="652"/>
      <c r="Q236" s="649"/>
      <c r="R236" s="643"/>
      <c r="T236" s="640"/>
      <c r="U236" s="643"/>
      <c r="V236" s="646"/>
      <c r="W236" s="649"/>
      <c r="X236" s="289"/>
      <c r="Z236" s="296"/>
      <c r="AA236" s="297"/>
      <c r="AB236" s="298"/>
      <c r="AC236" s="339"/>
      <c r="AD236" s="298"/>
      <c r="AE236" s="298"/>
      <c r="AF236" s="289"/>
      <c r="AH236" s="296"/>
      <c r="AI236" s="298"/>
      <c r="AJ236" s="298"/>
      <c r="AK236" s="289"/>
      <c r="AM236" s="300"/>
      <c r="AN236" s="300"/>
      <c r="AP236" s="334"/>
      <c r="AQ236" s="334"/>
      <c r="AR236" s="334"/>
      <c r="AT236" s="300"/>
      <c r="AV236" s="344"/>
      <c r="AX236" s="296"/>
      <c r="AY236" s="298"/>
      <c r="AZ236" s="298"/>
      <c r="BA236" s="289"/>
      <c r="BC236" s="345"/>
      <c r="BD236" s="346"/>
      <c r="BE236" s="346"/>
      <c r="BF236" s="347"/>
      <c r="BH236" s="290"/>
    </row>
    <row r="237" spans="1:60">
      <c r="A237" s="716"/>
      <c r="B237" s="716"/>
      <c r="C237" s="717"/>
      <c r="D237" s="717"/>
      <c r="F237" s="659"/>
      <c r="G237" s="666"/>
      <c r="H237" s="659"/>
      <c r="I237" s="666"/>
      <c r="K237" s="713"/>
      <c r="M237" s="654"/>
      <c r="N237" s="649"/>
      <c r="O237" s="643"/>
      <c r="P237" s="652"/>
      <c r="Q237" s="649"/>
      <c r="R237" s="643"/>
      <c r="T237" s="640"/>
      <c r="U237" s="643"/>
      <c r="V237" s="646"/>
      <c r="W237" s="649"/>
      <c r="X237" s="289"/>
      <c r="Z237" s="296" t="s">
        <v>3198</v>
      </c>
      <c r="AA237" s="297">
        <v>630800</v>
      </c>
      <c r="AB237" s="298"/>
      <c r="AC237" s="339">
        <v>6300</v>
      </c>
      <c r="AD237" s="298" t="s">
        <v>3173</v>
      </c>
      <c r="AE237" s="298"/>
      <c r="AF237" s="289"/>
      <c r="AH237" s="296"/>
      <c r="AI237" s="298"/>
      <c r="AJ237" s="298"/>
      <c r="AK237" s="289"/>
      <c r="AM237" s="300"/>
      <c r="AN237" s="300"/>
      <c r="AP237" s="334" t="s">
        <v>3181</v>
      </c>
      <c r="AQ237" s="334">
        <v>3000</v>
      </c>
      <c r="AR237" s="334">
        <v>3400</v>
      </c>
      <c r="AT237" s="300"/>
      <c r="AV237" s="344"/>
      <c r="AX237" s="296"/>
      <c r="AY237" s="298"/>
      <c r="AZ237" s="298"/>
      <c r="BA237" s="289"/>
      <c r="BC237" s="345"/>
      <c r="BD237" s="346"/>
      <c r="BE237" s="346"/>
      <c r="BF237" s="347"/>
      <c r="BH237" s="290"/>
    </row>
    <row r="238" spans="1:60">
      <c r="A238" s="716"/>
      <c r="B238" s="716"/>
      <c r="C238" s="717"/>
      <c r="D238" s="717"/>
      <c r="F238" s="664"/>
      <c r="G238" s="667"/>
      <c r="H238" s="664"/>
      <c r="I238" s="667"/>
      <c r="K238" s="713"/>
      <c r="M238" s="655"/>
      <c r="N238" s="650"/>
      <c r="O238" s="644"/>
      <c r="P238" s="657"/>
      <c r="Q238" s="650"/>
      <c r="R238" s="644"/>
      <c r="T238" s="641"/>
      <c r="U238" s="644"/>
      <c r="V238" s="647"/>
      <c r="W238" s="650"/>
      <c r="X238" s="289"/>
      <c r="Z238" s="296"/>
      <c r="AA238" s="297"/>
      <c r="AB238" s="298"/>
      <c r="AC238" s="339"/>
      <c r="AD238" s="298"/>
      <c r="AE238" s="298"/>
      <c r="AF238" s="289"/>
      <c r="AH238" s="296"/>
      <c r="AI238" s="298"/>
      <c r="AJ238" s="298"/>
      <c r="AK238" s="289"/>
      <c r="AM238" s="311"/>
      <c r="AN238" s="311"/>
      <c r="AP238" s="334"/>
      <c r="AQ238" s="334"/>
      <c r="AR238" s="334"/>
      <c r="AT238" s="300"/>
      <c r="AV238" s="348"/>
      <c r="AX238" s="296"/>
      <c r="AY238" s="298"/>
      <c r="AZ238" s="298"/>
      <c r="BA238" s="289"/>
      <c r="BC238" s="345"/>
      <c r="BD238" s="346"/>
      <c r="BE238" s="346"/>
      <c r="BF238" s="347"/>
      <c r="BH238" s="290"/>
    </row>
    <row r="239" spans="1:60" ht="22.5">
      <c r="A239" s="716"/>
      <c r="B239" s="716" t="s">
        <v>3199</v>
      </c>
      <c r="C239" s="717" t="s">
        <v>3171</v>
      </c>
      <c r="D239" s="717" t="s">
        <v>3172</v>
      </c>
      <c r="F239" s="658">
        <v>112150</v>
      </c>
      <c r="G239" s="661">
        <v>181380</v>
      </c>
      <c r="H239" s="658">
        <v>105430</v>
      </c>
      <c r="I239" s="661">
        <v>174660</v>
      </c>
      <c r="K239" s="713"/>
      <c r="L239" s="286" t="s">
        <v>2966</v>
      </c>
      <c r="M239" s="651">
        <v>1000</v>
      </c>
      <c r="N239" s="636">
        <v>1690</v>
      </c>
      <c r="O239" s="630" t="s">
        <v>3219</v>
      </c>
      <c r="P239" s="652">
        <v>940</v>
      </c>
      <c r="Q239" s="636">
        <v>1630</v>
      </c>
      <c r="R239" s="630" t="s">
        <v>3219</v>
      </c>
      <c r="S239" s="286" t="s">
        <v>2966</v>
      </c>
      <c r="T239" s="627">
        <v>139030</v>
      </c>
      <c r="U239" s="630">
        <v>69510</v>
      </c>
      <c r="V239" s="633">
        <v>1390</v>
      </c>
      <c r="W239" s="636">
        <v>690</v>
      </c>
      <c r="X239" s="287" t="s">
        <v>3219</v>
      </c>
      <c r="Z239" s="296" t="s">
        <v>3200</v>
      </c>
      <c r="AA239" s="297">
        <v>664700</v>
      </c>
      <c r="AB239" s="298"/>
      <c r="AC239" s="339">
        <v>6640</v>
      </c>
      <c r="AD239" s="298" t="s">
        <v>3173</v>
      </c>
      <c r="AE239" s="298"/>
      <c r="AF239" s="289"/>
      <c r="AG239" s="286" t="s">
        <v>2966</v>
      </c>
      <c r="AH239" s="332">
        <v>11950</v>
      </c>
      <c r="AI239" s="330" t="s">
        <v>2966</v>
      </c>
      <c r="AJ239" s="330">
        <v>60</v>
      </c>
      <c r="AK239" s="287" t="s">
        <v>3173</v>
      </c>
      <c r="AL239" s="286" t="s">
        <v>2966</v>
      </c>
      <c r="AM239" s="300">
        <v>3000</v>
      </c>
      <c r="AN239" s="300">
        <v>3300</v>
      </c>
      <c r="AO239" s="286" t="s">
        <v>2966</v>
      </c>
      <c r="AP239" s="334" t="s">
        <v>3175</v>
      </c>
      <c r="AQ239" s="334">
        <v>6100</v>
      </c>
      <c r="AR239" s="334">
        <v>6800</v>
      </c>
      <c r="AS239" s="286" t="s">
        <v>3176</v>
      </c>
      <c r="AT239" s="333">
        <v>350</v>
      </c>
      <c r="AU239" s="286" t="s">
        <v>3176</v>
      </c>
      <c r="AV239" s="344" t="s">
        <v>3055</v>
      </c>
      <c r="AW239" s="286" t="s">
        <v>3176</v>
      </c>
      <c r="AX239" s="332">
        <v>6800</v>
      </c>
      <c r="AY239" s="330" t="s">
        <v>2966</v>
      </c>
      <c r="AZ239" s="330">
        <v>60</v>
      </c>
      <c r="BA239" s="287" t="s">
        <v>3173</v>
      </c>
      <c r="BB239" s="286" t="s">
        <v>3176</v>
      </c>
      <c r="BC239" s="353" t="s">
        <v>3103</v>
      </c>
      <c r="BD239" s="354" t="s">
        <v>3103</v>
      </c>
      <c r="BE239" s="354" t="s">
        <v>3103</v>
      </c>
      <c r="BF239" s="355" t="s">
        <v>3103</v>
      </c>
      <c r="BH239" s="288" t="s">
        <v>2965</v>
      </c>
    </row>
    <row r="240" spans="1:60">
      <c r="A240" s="716"/>
      <c r="B240" s="716"/>
      <c r="C240" s="717"/>
      <c r="D240" s="717"/>
      <c r="F240" s="659"/>
      <c r="G240" s="662"/>
      <c r="H240" s="659"/>
      <c r="I240" s="662"/>
      <c r="K240" s="713"/>
      <c r="M240" s="652"/>
      <c r="N240" s="637"/>
      <c r="O240" s="631"/>
      <c r="P240" s="652"/>
      <c r="Q240" s="637"/>
      <c r="R240" s="631"/>
      <c r="T240" s="628"/>
      <c r="U240" s="631"/>
      <c r="V240" s="634"/>
      <c r="W240" s="637"/>
      <c r="X240" s="289"/>
      <c r="Z240" s="296"/>
      <c r="AA240" s="297"/>
      <c r="AB240" s="298"/>
      <c r="AC240" s="339"/>
      <c r="AD240" s="298"/>
      <c r="AE240" s="298"/>
      <c r="AF240" s="289"/>
      <c r="AH240" s="296"/>
      <c r="AI240" s="298"/>
      <c r="AJ240" s="298"/>
      <c r="AK240" s="289"/>
      <c r="AM240" s="300"/>
      <c r="AN240" s="300"/>
      <c r="AP240" s="334"/>
      <c r="AQ240" s="334"/>
      <c r="AR240" s="334"/>
      <c r="AT240" s="300"/>
      <c r="AV240" s="344"/>
      <c r="AX240" s="296"/>
      <c r="AY240" s="298"/>
      <c r="AZ240" s="298"/>
      <c r="BA240" s="289"/>
      <c r="BC240" s="345"/>
      <c r="BD240" s="346"/>
      <c r="BE240" s="346"/>
      <c r="BF240" s="347"/>
      <c r="BH240" s="290"/>
    </row>
    <row r="241" spans="1:60">
      <c r="A241" s="716"/>
      <c r="B241" s="716"/>
      <c r="C241" s="717"/>
      <c r="D241" s="717"/>
      <c r="F241" s="659"/>
      <c r="G241" s="662"/>
      <c r="H241" s="659"/>
      <c r="I241" s="662"/>
      <c r="K241" s="713"/>
      <c r="M241" s="652"/>
      <c r="N241" s="637"/>
      <c r="O241" s="631"/>
      <c r="P241" s="652"/>
      <c r="Q241" s="637"/>
      <c r="R241" s="631"/>
      <c r="T241" s="628"/>
      <c r="U241" s="631"/>
      <c r="V241" s="634"/>
      <c r="W241" s="637"/>
      <c r="X241" s="289"/>
      <c r="Z241" s="296"/>
      <c r="AA241" s="297"/>
      <c r="AB241" s="298"/>
      <c r="AC241" s="339"/>
      <c r="AD241" s="298"/>
      <c r="AE241" s="298"/>
      <c r="AF241" s="289"/>
      <c r="AH241" s="296"/>
      <c r="AI241" s="298"/>
      <c r="AJ241" s="298"/>
      <c r="AK241" s="289"/>
      <c r="AM241" s="300"/>
      <c r="AN241" s="300"/>
      <c r="AP241" s="334" t="s">
        <v>3177</v>
      </c>
      <c r="AQ241" s="334">
        <v>3300</v>
      </c>
      <c r="AR241" s="334">
        <v>3700</v>
      </c>
      <c r="AT241" s="300"/>
      <c r="AV241" s="344"/>
      <c r="AX241" s="296"/>
      <c r="AY241" s="298"/>
      <c r="AZ241" s="298"/>
      <c r="BA241" s="289"/>
      <c r="BC241" s="340"/>
      <c r="BD241" s="341"/>
      <c r="BE241" s="341"/>
      <c r="BF241" s="342"/>
      <c r="BH241" s="290"/>
    </row>
    <row r="242" spans="1:60">
      <c r="A242" s="716"/>
      <c r="B242" s="716"/>
      <c r="C242" s="717"/>
      <c r="D242" s="717"/>
      <c r="F242" s="660"/>
      <c r="G242" s="662"/>
      <c r="H242" s="660"/>
      <c r="I242" s="662"/>
      <c r="K242" s="713"/>
      <c r="M242" s="653"/>
      <c r="N242" s="638"/>
      <c r="O242" s="632"/>
      <c r="P242" s="653"/>
      <c r="Q242" s="638"/>
      <c r="R242" s="632"/>
      <c r="T242" s="629"/>
      <c r="U242" s="632"/>
      <c r="V242" s="635"/>
      <c r="W242" s="638"/>
      <c r="X242" s="307"/>
      <c r="Z242" s="296"/>
      <c r="AA242" s="297"/>
      <c r="AB242" s="298"/>
      <c r="AC242" s="339"/>
      <c r="AD242" s="298"/>
      <c r="AE242" s="298"/>
      <c r="AF242" s="289"/>
      <c r="AH242" s="296"/>
      <c r="AI242" s="298"/>
      <c r="AJ242" s="298"/>
      <c r="AK242" s="289"/>
      <c r="AM242" s="300"/>
      <c r="AN242" s="300"/>
      <c r="AP242" s="334"/>
      <c r="AQ242" s="334"/>
      <c r="AR242" s="334"/>
      <c r="AT242" s="300"/>
      <c r="AV242" s="344"/>
      <c r="AX242" s="296"/>
      <c r="AY242" s="298"/>
      <c r="AZ242" s="298"/>
      <c r="BA242" s="289"/>
      <c r="BC242" s="345"/>
      <c r="BD242" s="346"/>
      <c r="BE242" s="346"/>
      <c r="BF242" s="347"/>
      <c r="BH242" s="290"/>
    </row>
    <row r="243" spans="1:60">
      <c r="A243" s="716"/>
      <c r="B243" s="716"/>
      <c r="C243" s="717"/>
      <c r="D243" s="717" t="s">
        <v>87</v>
      </c>
      <c r="F243" s="663">
        <v>181380</v>
      </c>
      <c r="G243" s="665"/>
      <c r="H243" s="663">
        <v>174660</v>
      </c>
      <c r="I243" s="665"/>
      <c r="K243" s="713"/>
      <c r="L243" s="286" t="s">
        <v>2966</v>
      </c>
      <c r="M243" s="654">
        <v>1690</v>
      </c>
      <c r="N243" s="648"/>
      <c r="O243" s="642" t="s">
        <v>3219</v>
      </c>
      <c r="P243" s="656">
        <v>1630</v>
      </c>
      <c r="Q243" s="648"/>
      <c r="R243" s="642" t="s">
        <v>3219</v>
      </c>
      <c r="S243" s="286" t="s">
        <v>2966</v>
      </c>
      <c r="T243" s="639">
        <v>69510</v>
      </c>
      <c r="U243" s="642"/>
      <c r="V243" s="645">
        <v>690</v>
      </c>
      <c r="W243" s="648"/>
      <c r="X243" s="289" t="s">
        <v>3219</v>
      </c>
      <c r="Z243" s="296"/>
      <c r="AA243" s="297"/>
      <c r="AB243" s="298"/>
      <c r="AC243" s="339"/>
      <c r="AD243" s="298"/>
      <c r="AE243" s="298"/>
      <c r="AF243" s="289"/>
      <c r="AH243" s="296"/>
      <c r="AI243" s="298"/>
      <c r="AJ243" s="298"/>
      <c r="AK243" s="289"/>
      <c r="AM243" s="300"/>
      <c r="AN243" s="300"/>
      <c r="AP243" s="334" t="s">
        <v>3179</v>
      </c>
      <c r="AQ243" s="334">
        <v>2900</v>
      </c>
      <c r="AR243" s="334">
        <v>3200</v>
      </c>
      <c r="AT243" s="300"/>
      <c r="AV243" s="344">
        <v>0.13</v>
      </c>
      <c r="AX243" s="296"/>
      <c r="AY243" s="298"/>
      <c r="AZ243" s="298"/>
      <c r="BA243" s="289"/>
      <c r="BC243" s="345">
        <v>0.02</v>
      </c>
      <c r="BD243" s="346">
        <v>0.03</v>
      </c>
      <c r="BE243" s="346">
        <v>0.05</v>
      </c>
      <c r="BF243" s="347">
        <v>0.06</v>
      </c>
      <c r="BH243" s="290">
        <v>0.96</v>
      </c>
    </row>
    <row r="244" spans="1:60">
      <c r="A244" s="716"/>
      <c r="B244" s="716"/>
      <c r="C244" s="717"/>
      <c r="D244" s="717"/>
      <c r="F244" s="659"/>
      <c r="G244" s="666"/>
      <c r="H244" s="659"/>
      <c r="I244" s="666"/>
      <c r="K244" s="713"/>
      <c r="M244" s="654"/>
      <c r="N244" s="649"/>
      <c r="O244" s="643"/>
      <c r="P244" s="652"/>
      <c r="Q244" s="649"/>
      <c r="R244" s="643"/>
      <c r="T244" s="640"/>
      <c r="U244" s="643"/>
      <c r="V244" s="646"/>
      <c r="W244" s="649"/>
      <c r="X244" s="289"/>
      <c r="Z244" s="296"/>
      <c r="AA244" s="297"/>
      <c r="AB244" s="298"/>
      <c r="AC244" s="339"/>
      <c r="AD244" s="298"/>
      <c r="AE244" s="298"/>
      <c r="AF244" s="289"/>
      <c r="AH244" s="296"/>
      <c r="AI244" s="298"/>
      <c r="AJ244" s="298"/>
      <c r="AK244" s="289"/>
      <c r="AM244" s="300"/>
      <c r="AN244" s="300"/>
      <c r="AP244" s="334"/>
      <c r="AQ244" s="334"/>
      <c r="AR244" s="334"/>
      <c r="AT244" s="300"/>
      <c r="AV244" s="344"/>
      <c r="AX244" s="296"/>
      <c r="AY244" s="298"/>
      <c r="AZ244" s="298"/>
      <c r="BA244" s="289"/>
      <c r="BC244" s="345"/>
      <c r="BD244" s="346"/>
      <c r="BE244" s="346"/>
      <c r="BF244" s="347"/>
      <c r="BH244" s="290"/>
    </row>
    <row r="245" spans="1:60">
      <c r="A245" s="716"/>
      <c r="B245" s="716"/>
      <c r="C245" s="717"/>
      <c r="D245" s="717"/>
      <c r="F245" s="659"/>
      <c r="G245" s="666"/>
      <c r="H245" s="659"/>
      <c r="I245" s="666"/>
      <c r="K245" s="713"/>
      <c r="M245" s="654"/>
      <c r="N245" s="649"/>
      <c r="O245" s="643"/>
      <c r="P245" s="652"/>
      <c r="Q245" s="649"/>
      <c r="R245" s="643"/>
      <c r="T245" s="640"/>
      <c r="U245" s="643"/>
      <c r="V245" s="646"/>
      <c r="W245" s="649"/>
      <c r="X245" s="289"/>
      <c r="Z245" s="296"/>
      <c r="AA245" s="297"/>
      <c r="AB245" s="298"/>
      <c r="AC245" s="339"/>
      <c r="AD245" s="298"/>
      <c r="AE245" s="298"/>
      <c r="AF245" s="289"/>
      <c r="AH245" s="296"/>
      <c r="AI245" s="298"/>
      <c r="AJ245" s="298"/>
      <c r="AK245" s="289"/>
      <c r="AM245" s="300"/>
      <c r="AN245" s="300"/>
      <c r="AP245" s="334" t="s">
        <v>3181</v>
      </c>
      <c r="AQ245" s="334">
        <v>2600</v>
      </c>
      <c r="AR245" s="334">
        <v>2900</v>
      </c>
      <c r="AT245" s="300"/>
      <c r="AV245" s="344"/>
      <c r="AX245" s="296"/>
      <c r="AY245" s="298"/>
      <c r="AZ245" s="298"/>
      <c r="BA245" s="289"/>
      <c r="BC245" s="345"/>
      <c r="BD245" s="346"/>
      <c r="BE245" s="346"/>
      <c r="BF245" s="347"/>
      <c r="BH245" s="290"/>
    </row>
    <row r="246" spans="1:60">
      <c r="A246" s="716"/>
      <c r="B246" s="716"/>
      <c r="C246" s="717"/>
      <c r="D246" s="717"/>
      <c r="F246" s="664"/>
      <c r="G246" s="667"/>
      <c r="H246" s="664"/>
      <c r="I246" s="667"/>
      <c r="K246" s="714"/>
      <c r="M246" s="655"/>
      <c r="N246" s="650"/>
      <c r="O246" s="644"/>
      <c r="P246" s="657"/>
      <c r="Q246" s="650"/>
      <c r="R246" s="644"/>
      <c r="T246" s="641"/>
      <c r="U246" s="644"/>
      <c r="V246" s="647"/>
      <c r="W246" s="650"/>
      <c r="X246" s="289"/>
      <c r="Z246" s="296"/>
      <c r="AA246" s="297"/>
      <c r="AB246" s="298"/>
      <c r="AC246" s="339"/>
      <c r="AD246" s="298"/>
      <c r="AE246" s="298"/>
      <c r="AF246" s="289"/>
      <c r="AH246" s="308"/>
      <c r="AI246" s="310"/>
      <c r="AJ246" s="310"/>
      <c r="AK246" s="307"/>
      <c r="AM246" s="300"/>
      <c r="AN246" s="300"/>
      <c r="AP246" s="334"/>
      <c r="AQ246" s="334"/>
      <c r="AR246" s="334"/>
      <c r="AT246" s="311"/>
      <c r="AV246" s="344"/>
      <c r="AX246" s="308"/>
      <c r="AY246" s="310"/>
      <c r="AZ246" s="310"/>
      <c r="BA246" s="307"/>
      <c r="BC246" s="349"/>
      <c r="BD246" s="350"/>
      <c r="BE246" s="350"/>
      <c r="BF246" s="351"/>
      <c r="BH246" s="316"/>
    </row>
    <row r="247" spans="1:60" ht="22.5">
      <c r="A247" s="716" t="s">
        <v>3206</v>
      </c>
      <c r="B247" s="716" t="s">
        <v>3170</v>
      </c>
      <c r="C247" s="717" t="s">
        <v>3171</v>
      </c>
      <c r="D247" s="717" t="s">
        <v>3172</v>
      </c>
      <c r="F247" s="658">
        <v>142010</v>
      </c>
      <c r="G247" s="662">
        <v>209500</v>
      </c>
      <c r="H247" s="658">
        <v>126660</v>
      </c>
      <c r="I247" s="662">
        <v>194150</v>
      </c>
      <c r="K247" s="712">
        <v>0.84</v>
      </c>
      <c r="L247" s="286" t="s">
        <v>2966</v>
      </c>
      <c r="M247" s="651">
        <v>1290</v>
      </c>
      <c r="N247" s="636">
        <v>1970</v>
      </c>
      <c r="O247" s="630" t="s">
        <v>3219</v>
      </c>
      <c r="P247" s="652">
        <v>1140</v>
      </c>
      <c r="Q247" s="636">
        <v>1820</v>
      </c>
      <c r="R247" s="630" t="s">
        <v>3219</v>
      </c>
      <c r="S247" s="286" t="s">
        <v>2966</v>
      </c>
      <c r="T247" s="627">
        <v>135550</v>
      </c>
      <c r="U247" s="630">
        <v>67770</v>
      </c>
      <c r="V247" s="633">
        <v>1350</v>
      </c>
      <c r="W247" s="636">
        <v>670</v>
      </c>
      <c r="X247" s="287" t="s">
        <v>3219</v>
      </c>
      <c r="Y247" s="286" t="s">
        <v>2966</v>
      </c>
      <c r="Z247" s="691" t="s">
        <v>3178</v>
      </c>
      <c r="AA247" s="694"/>
      <c r="AB247" s="298"/>
      <c r="AC247" s="339"/>
      <c r="AD247" s="298"/>
      <c r="AE247" s="298"/>
      <c r="AF247" s="289"/>
      <c r="AG247" s="286" t="s">
        <v>2966</v>
      </c>
      <c r="AH247" s="296">
        <v>20970</v>
      </c>
      <c r="AI247" s="298" t="s">
        <v>2966</v>
      </c>
      <c r="AJ247" s="298">
        <v>150</v>
      </c>
      <c r="AK247" s="289" t="s">
        <v>3173</v>
      </c>
      <c r="AL247" s="286" t="s">
        <v>2966</v>
      </c>
      <c r="AM247" s="333">
        <v>5200</v>
      </c>
      <c r="AN247" s="333">
        <v>5800</v>
      </c>
      <c r="AO247" s="286" t="s">
        <v>2966</v>
      </c>
      <c r="AP247" s="334" t="s">
        <v>3175</v>
      </c>
      <c r="AQ247" s="334">
        <v>10600</v>
      </c>
      <c r="AR247" s="334">
        <v>11800</v>
      </c>
      <c r="AS247" s="286" t="s">
        <v>3176</v>
      </c>
      <c r="AT247" s="300">
        <v>820</v>
      </c>
      <c r="AU247" s="286" t="s">
        <v>3176</v>
      </c>
      <c r="AV247" s="352" t="s">
        <v>3055</v>
      </c>
      <c r="AW247" s="286" t="s">
        <v>3176</v>
      </c>
      <c r="AX247" s="296">
        <v>15440</v>
      </c>
      <c r="AY247" s="298" t="s">
        <v>2966</v>
      </c>
      <c r="AZ247" s="298">
        <v>150</v>
      </c>
      <c r="BA247" s="289" t="s">
        <v>3173</v>
      </c>
      <c r="BB247" s="286" t="s">
        <v>3176</v>
      </c>
      <c r="BC247" s="345" t="s">
        <v>3103</v>
      </c>
      <c r="BD247" s="346" t="s">
        <v>3103</v>
      </c>
      <c r="BE247" s="346" t="s">
        <v>3103</v>
      </c>
      <c r="BF247" s="347" t="s">
        <v>3103</v>
      </c>
      <c r="BH247" s="290" t="s">
        <v>2965</v>
      </c>
    </row>
    <row r="248" spans="1:60">
      <c r="A248" s="716"/>
      <c r="B248" s="716"/>
      <c r="C248" s="717"/>
      <c r="D248" s="717"/>
      <c r="F248" s="659"/>
      <c r="G248" s="662"/>
      <c r="H248" s="659"/>
      <c r="I248" s="662"/>
      <c r="K248" s="713"/>
      <c r="M248" s="652"/>
      <c r="N248" s="637"/>
      <c r="O248" s="631"/>
      <c r="P248" s="652"/>
      <c r="Q248" s="637"/>
      <c r="R248" s="631"/>
      <c r="T248" s="628"/>
      <c r="U248" s="631"/>
      <c r="V248" s="634"/>
      <c r="W248" s="637"/>
      <c r="X248" s="289"/>
      <c r="Z248" s="691"/>
      <c r="AA248" s="694"/>
      <c r="AB248" s="298"/>
      <c r="AC248" s="339"/>
      <c r="AD248" s="298"/>
      <c r="AE248" s="298"/>
      <c r="AF248" s="289"/>
      <c r="AH248" s="296"/>
      <c r="AI248" s="298"/>
      <c r="AJ248" s="298"/>
      <c r="AK248" s="289"/>
      <c r="AM248" s="300"/>
      <c r="AN248" s="300"/>
      <c r="AP248" s="334"/>
      <c r="AQ248" s="334"/>
      <c r="AR248" s="334"/>
      <c r="AT248" s="300"/>
      <c r="AV248" s="344"/>
      <c r="AX248" s="296"/>
      <c r="AY248" s="298"/>
      <c r="AZ248" s="298"/>
      <c r="BA248" s="289"/>
      <c r="BC248" s="345"/>
      <c r="BD248" s="346"/>
      <c r="BE248" s="346"/>
      <c r="BF248" s="347"/>
      <c r="BH248" s="290"/>
    </row>
    <row r="249" spans="1:60">
      <c r="A249" s="716"/>
      <c r="B249" s="716"/>
      <c r="C249" s="717"/>
      <c r="D249" s="717"/>
      <c r="F249" s="659"/>
      <c r="G249" s="662"/>
      <c r="H249" s="659"/>
      <c r="I249" s="662"/>
      <c r="K249" s="713"/>
      <c r="M249" s="652"/>
      <c r="N249" s="637"/>
      <c r="O249" s="631"/>
      <c r="P249" s="652"/>
      <c r="Q249" s="637"/>
      <c r="R249" s="631"/>
      <c r="T249" s="628"/>
      <c r="U249" s="631"/>
      <c r="V249" s="634"/>
      <c r="W249" s="637"/>
      <c r="X249" s="289"/>
      <c r="Z249" s="691"/>
      <c r="AA249" s="694"/>
      <c r="AB249" s="298"/>
      <c r="AC249" s="339"/>
      <c r="AD249" s="298"/>
      <c r="AE249" s="298"/>
      <c r="AF249" s="289"/>
      <c r="AH249" s="296"/>
      <c r="AI249" s="298"/>
      <c r="AJ249" s="298"/>
      <c r="AK249" s="289"/>
      <c r="AM249" s="300"/>
      <c r="AN249" s="300"/>
      <c r="AP249" s="334" t="s">
        <v>3177</v>
      </c>
      <c r="AQ249" s="334">
        <v>5800</v>
      </c>
      <c r="AR249" s="334">
        <v>6500</v>
      </c>
      <c r="AT249" s="300"/>
      <c r="AV249" s="344"/>
      <c r="AX249" s="296"/>
      <c r="AY249" s="298"/>
      <c r="AZ249" s="298"/>
      <c r="BA249" s="289"/>
      <c r="BC249" s="340"/>
      <c r="BD249" s="341"/>
      <c r="BE249" s="341"/>
      <c r="BF249" s="342"/>
      <c r="BH249" s="290"/>
    </row>
    <row r="250" spans="1:60">
      <c r="A250" s="716"/>
      <c r="B250" s="716"/>
      <c r="C250" s="717"/>
      <c r="D250" s="717"/>
      <c r="F250" s="660"/>
      <c r="G250" s="662"/>
      <c r="H250" s="660"/>
      <c r="I250" s="662"/>
      <c r="K250" s="713"/>
      <c r="M250" s="653"/>
      <c r="N250" s="638"/>
      <c r="O250" s="632"/>
      <c r="P250" s="653"/>
      <c r="Q250" s="638"/>
      <c r="R250" s="632"/>
      <c r="T250" s="629"/>
      <c r="U250" s="632"/>
      <c r="V250" s="635"/>
      <c r="W250" s="638"/>
      <c r="X250" s="307"/>
      <c r="Z250" s="691"/>
      <c r="AA250" s="694"/>
      <c r="AB250" s="298"/>
      <c r="AC250" s="339"/>
      <c r="AD250" s="298"/>
      <c r="AE250" s="298"/>
      <c r="AF250" s="289"/>
      <c r="AH250" s="296"/>
      <c r="AI250" s="298"/>
      <c r="AJ250" s="298"/>
      <c r="AK250" s="289"/>
      <c r="AM250" s="300"/>
      <c r="AN250" s="300"/>
      <c r="AP250" s="334"/>
      <c r="AQ250" s="334"/>
      <c r="AR250" s="334"/>
      <c r="AT250" s="300"/>
      <c r="AV250" s="344"/>
      <c r="AX250" s="296"/>
      <c r="AY250" s="298"/>
      <c r="AZ250" s="298"/>
      <c r="BA250" s="289"/>
      <c r="BC250" s="345"/>
      <c r="BD250" s="346"/>
      <c r="BE250" s="346"/>
      <c r="BF250" s="347"/>
      <c r="BH250" s="290"/>
    </row>
    <row r="251" spans="1:60">
      <c r="A251" s="716"/>
      <c r="B251" s="716"/>
      <c r="C251" s="717"/>
      <c r="D251" s="717" t="s">
        <v>87</v>
      </c>
      <c r="F251" s="663">
        <v>209500</v>
      </c>
      <c r="G251" s="665"/>
      <c r="H251" s="663">
        <v>194150</v>
      </c>
      <c r="I251" s="665"/>
      <c r="K251" s="713"/>
      <c r="L251" s="286" t="s">
        <v>2966</v>
      </c>
      <c r="M251" s="654">
        <v>1970</v>
      </c>
      <c r="N251" s="648"/>
      <c r="O251" s="642" t="s">
        <v>3219</v>
      </c>
      <c r="P251" s="656">
        <v>1820</v>
      </c>
      <c r="Q251" s="648"/>
      <c r="R251" s="642" t="s">
        <v>3219</v>
      </c>
      <c r="S251" s="286" t="s">
        <v>2966</v>
      </c>
      <c r="T251" s="639">
        <v>67770</v>
      </c>
      <c r="U251" s="642"/>
      <c r="V251" s="645">
        <v>670</v>
      </c>
      <c r="W251" s="648"/>
      <c r="X251" s="289" t="s">
        <v>3219</v>
      </c>
      <c r="Z251" s="296"/>
      <c r="AA251" s="297"/>
      <c r="AB251" s="298"/>
      <c r="AC251" s="339"/>
      <c r="AD251" s="298"/>
      <c r="AE251" s="298"/>
      <c r="AF251" s="289"/>
      <c r="AH251" s="296"/>
      <c r="AI251" s="298"/>
      <c r="AJ251" s="298"/>
      <c r="AK251" s="289"/>
      <c r="AM251" s="300"/>
      <c r="AN251" s="300"/>
      <c r="AP251" s="334" t="s">
        <v>3179</v>
      </c>
      <c r="AQ251" s="334">
        <v>5100</v>
      </c>
      <c r="AR251" s="334">
        <v>5600</v>
      </c>
      <c r="AT251" s="300"/>
      <c r="AV251" s="344">
        <v>0.12</v>
      </c>
      <c r="AX251" s="296"/>
      <c r="AY251" s="298"/>
      <c r="AZ251" s="298"/>
      <c r="BA251" s="289"/>
      <c r="BC251" s="345">
        <v>0.02</v>
      </c>
      <c r="BD251" s="346">
        <v>0.03</v>
      </c>
      <c r="BE251" s="346">
        <v>0.05</v>
      </c>
      <c r="BF251" s="347">
        <v>0.06</v>
      </c>
      <c r="BH251" s="290">
        <v>0.91</v>
      </c>
    </row>
    <row r="252" spans="1:60">
      <c r="A252" s="716"/>
      <c r="B252" s="716"/>
      <c r="C252" s="717"/>
      <c r="D252" s="717"/>
      <c r="F252" s="659"/>
      <c r="G252" s="666"/>
      <c r="H252" s="659"/>
      <c r="I252" s="666"/>
      <c r="K252" s="713"/>
      <c r="M252" s="654"/>
      <c r="N252" s="649"/>
      <c r="O252" s="643"/>
      <c r="P252" s="652"/>
      <c r="Q252" s="649"/>
      <c r="R252" s="643"/>
      <c r="T252" s="640"/>
      <c r="U252" s="643"/>
      <c r="V252" s="646"/>
      <c r="W252" s="649"/>
      <c r="X252" s="289"/>
      <c r="Z252" s="296"/>
      <c r="AA252" s="297"/>
      <c r="AB252" s="298"/>
      <c r="AC252" s="339"/>
      <c r="AD252" s="298"/>
      <c r="AE252" s="298"/>
      <c r="AF252" s="289"/>
      <c r="AH252" s="296"/>
      <c r="AI252" s="298"/>
      <c r="AJ252" s="298"/>
      <c r="AK252" s="289"/>
      <c r="AM252" s="300"/>
      <c r="AN252" s="300"/>
      <c r="AP252" s="334"/>
      <c r="AQ252" s="334"/>
      <c r="AR252" s="334"/>
      <c r="AT252" s="300"/>
      <c r="AV252" s="344"/>
      <c r="AX252" s="296"/>
      <c r="AY252" s="298"/>
      <c r="AZ252" s="298"/>
      <c r="BA252" s="289"/>
      <c r="BC252" s="345"/>
      <c r="BD252" s="346"/>
      <c r="BE252" s="346"/>
      <c r="BF252" s="347"/>
      <c r="BH252" s="290"/>
    </row>
    <row r="253" spans="1:60">
      <c r="A253" s="716"/>
      <c r="B253" s="716"/>
      <c r="C253" s="717"/>
      <c r="D253" s="717"/>
      <c r="F253" s="659"/>
      <c r="G253" s="666"/>
      <c r="H253" s="659"/>
      <c r="I253" s="666"/>
      <c r="K253" s="713"/>
      <c r="M253" s="654"/>
      <c r="N253" s="649"/>
      <c r="O253" s="643"/>
      <c r="P253" s="652"/>
      <c r="Q253" s="649"/>
      <c r="R253" s="643"/>
      <c r="T253" s="640"/>
      <c r="U253" s="643"/>
      <c r="V253" s="646"/>
      <c r="W253" s="649"/>
      <c r="X253" s="289"/>
      <c r="Z253" s="296" t="s">
        <v>3180</v>
      </c>
      <c r="AA253" s="297">
        <v>236800</v>
      </c>
      <c r="AB253" s="298" t="s">
        <v>3220</v>
      </c>
      <c r="AC253" s="339">
        <v>2360</v>
      </c>
      <c r="AD253" s="298" t="s">
        <v>3173</v>
      </c>
      <c r="AF253" s="289"/>
      <c r="AH253" s="296"/>
      <c r="AI253" s="298"/>
      <c r="AJ253" s="298"/>
      <c r="AK253" s="289"/>
      <c r="AM253" s="300"/>
      <c r="AN253" s="300"/>
      <c r="AP253" s="334" t="s">
        <v>3181</v>
      </c>
      <c r="AQ253" s="334">
        <v>4500</v>
      </c>
      <c r="AR253" s="334">
        <v>5000</v>
      </c>
      <c r="AT253" s="300"/>
      <c r="AV253" s="344"/>
      <c r="AX253" s="296"/>
      <c r="AY253" s="298"/>
      <c r="AZ253" s="298"/>
      <c r="BA253" s="289"/>
      <c r="BC253" s="345"/>
      <c r="BD253" s="346"/>
      <c r="BE253" s="346"/>
      <c r="BF253" s="347"/>
      <c r="BH253" s="290"/>
    </row>
    <row r="254" spans="1:60">
      <c r="A254" s="716"/>
      <c r="B254" s="716"/>
      <c r="C254" s="717"/>
      <c r="D254" s="717"/>
      <c r="F254" s="664"/>
      <c r="G254" s="667"/>
      <c r="H254" s="664"/>
      <c r="I254" s="667"/>
      <c r="K254" s="713"/>
      <c r="M254" s="655"/>
      <c r="N254" s="650"/>
      <c r="O254" s="644"/>
      <c r="P254" s="657"/>
      <c r="Q254" s="650"/>
      <c r="R254" s="644"/>
      <c r="T254" s="641"/>
      <c r="U254" s="644"/>
      <c r="V254" s="647"/>
      <c r="W254" s="650"/>
      <c r="X254" s="289"/>
      <c r="Z254" s="296"/>
      <c r="AA254" s="297"/>
      <c r="AB254" s="298"/>
      <c r="AC254" s="339"/>
      <c r="AD254" s="298"/>
      <c r="AE254" s="298"/>
      <c r="AF254" s="289"/>
      <c r="AH254" s="296"/>
      <c r="AI254" s="298"/>
      <c r="AJ254" s="298"/>
      <c r="AK254" s="289"/>
      <c r="AM254" s="311"/>
      <c r="AN254" s="311"/>
      <c r="AP254" s="334"/>
      <c r="AQ254" s="334"/>
      <c r="AR254" s="334"/>
      <c r="AT254" s="300"/>
      <c r="AV254" s="348"/>
      <c r="AX254" s="296"/>
      <c r="AY254" s="298"/>
      <c r="AZ254" s="298"/>
      <c r="BA254" s="289"/>
      <c r="BC254" s="345"/>
      <c r="BD254" s="346"/>
      <c r="BE254" s="346"/>
      <c r="BF254" s="347"/>
      <c r="BH254" s="290"/>
    </row>
    <row r="255" spans="1:60" ht="22.5">
      <c r="A255" s="716"/>
      <c r="B255" s="716" t="s">
        <v>3182</v>
      </c>
      <c r="C255" s="717" t="s">
        <v>3171</v>
      </c>
      <c r="D255" s="717" t="s">
        <v>3172</v>
      </c>
      <c r="F255" s="658">
        <v>126630</v>
      </c>
      <c r="G255" s="661">
        <v>194120</v>
      </c>
      <c r="H255" s="658">
        <v>115120</v>
      </c>
      <c r="I255" s="661">
        <v>182610</v>
      </c>
      <c r="K255" s="713"/>
      <c r="L255" s="286" t="s">
        <v>2966</v>
      </c>
      <c r="M255" s="651">
        <v>1140</v>
      </c>
      <c r="N255" s="636">
        <v>1820</v>
      </c>
      <c r="O255" s="630" t="s">
        <v>3219</v>
      </c>
      <c r="P255" s="652">
        <v>1020</v>
      </c>
      <c r="Q255" s="636">
        <v>1700</v>
      </c>
      <c r="R255" s="630" t="s">
        <v>3219</v>
      </c>
      <c r="S255" s="286" t="s">
        <v>2966</v>
      </c>
      <c r="T255" s="627">
        <v>135550</v>
      </c>
      <c r="U255" s="630">
        <v>67770</v>
      </c>
      <c r="V255" s="633">
        <v>1350</v>
      </c>
      <c r="W255" s="636">
        <v>670</v>
      </c>
      <c r="X255" s="287" t="s">
        <v>3219</v>
      </c>
      <c r="Z255" s="296" t="s">
        <v>3183</v>
      </c>
      <c r="AA255" s="297">
        <v>253400</v>
      </c>
      <c r="AB255" s="298"/>
      <c r="AC255" s="339">
        <v>2530</v>
      </c>
      <c r="AD255" s="298" t="s">
        <v>3173</v>
      </c>
      <c r="AE255" s="298"/>
      <c r="AF255" s="289"/>
      <c r="AG255" s="286" t="s">
        <v>2966</v>
      </c>
      <c r="AH255" s="332">
        <v>17020</v>
      </c>
      <c r="AI255" s="330" t="s">
        <v>2966</v>
      </c>
      <c r="AJ255" s="330">
        <v>110</v>
      </c>
      <c r="AK255" s="287" t="s">
        <v>3173</v>
      </c>
      <c r="AL255" s="286" t="s">
        <v>2966</v>
      </c>
      <c r="AM255" s="300">
        <v>4600</v>
      </c>
      <c r="AN255" s="300">
        <v>5000</v>
      </c>
      <c r="AO255" s="286" t="s">
        <v>2966</v>
      </c>
      <c r="AP255" s="334" t="s">
        <v>3175</v>
      </c>
      <c r="AQ255" s="334">
        <v>9400</v>
      </c>
      <c r="AR255" s="334">
        <v>10500</v>
      </c>
      <c r="AS255" s="286" t="s">
        <v>3176</v>
      </c>
      <c r="AT255" s="333">
        <v>610</v>
      </c>
      <c r="AU255" s="286" t="s">
        <v>3176</v>
      </c>
      <c r="AV255" s="344" t="s">
        <v>3055</v>
      </c>
      <c r="AW255" s="286" t="s">
        <v>3176</v>
      </c>
      <c r="AX255" s="332">
        <v>11580</v>
      </c>
      <c r="AY255" s="330" t="s">
        <v>2966</v>
      </c>
      <c r="AZ255" s="330">
        <v>110</v>
      </c>
      <c r="BA255" s="287" t="s">
        <v>3173</v>
      </c>
      <c r="BB255" s="286" t="s">
        <v>3176</v>
      </c>
      <c r="BC255" s="353" t="s">
        <v>3103</v>
      </c>
      <c r="BD255" s="354" t="s">
        <v>3103</v>
      </c>
      <c r="BE255" s="354" t="s">
        <v>3103</v>
      </c>
      <c r="BF255" s="355" t="s">
        <v>3103</v>
      </c>
      <c r="BH255" s="288" t="s">
        <v>2965</v>
      </c>
    </row>
    <row r="256" spans="1:60">
      <c r="A256" s="716"/>
      <c r="B256" s="716"/>
      <c r="C256" s="717"/>
      <c r="D256" s="717"/>
      <c r="F256" s="659"/>
      <c r="G256" s="662"/>
      <c r="H256" s="659"/>
      <c r="I256" s="662"/>
      <c r="K256" s="713"/>
      <c r="M256" s="652"/>
      <c r="N256" s="637"/>
      <c r="O256" s="631"/>
      <c r="P256" s="652"/>
      <c r="Q256" s="637"/>
      <c r="R256" s="631"/>
      <c r="T256" s="628"/>
      <c r="U256" s="631"/>
      <c r="V256" s="634"/>
      <c r="W256" s="637"/>
      <c r="X256" s="289"/>
      <c r="Z256" s="296"/>
      <c r="AA256" s="297"/>
      <c r="AB256" s="298"/>
      <c r="AC256" s="339"/>
      <c r="AD256" s="298"/>
      <c r="AE256" s="298"/>
      <c r="AF256" s="289"/>
      <c r="AH256" s="296"/>
      <c r="AI256" s="298"/>
      <c r="AJ256" s="298"/>
      <c r="AK256" s="289"/>
      <c r="AM256" s="300"/>
      <c r="AN256" s="300"/>
      <c r="AP256" s="334"/>
      <c r="AQ256" s="334"/>
      <c r="AR256" s="334"/>
      <c r="AT256" s="300"/>
      <c r="AV256" s="344"/>
      <c r="AX256" s="296"/>
      <c r="AY256" s="298"/>
      <c r="AZ256" s="298"/>
      <c r="BA256" s="289"/>
      <c r="BC256" s="345"/>
      <c r="BD256" s="346"/>
      <c r="BE256" s="346"/>
      <c r="BF256" s="347"/>
      <c r="BH256" s="290"/>
    </row>
    <row r="257" spans="1:60">
      <c r="A257" s="716"/>
      <c r="B257" s="716"/>
      <c r="C257" s="717"/>
      <c r="D257" s="717"/>
      <c r="F257" s="659"/>
      <c r="G257" s="662"/>
      <c r="H257" s="659"/>
      <c r="I257" s="662"/>
      <c r="K257" s="713"/>
      <c r="M257" s="652"/>
      <c r="N257" s="637"/>
      <c r="O257" s="631"/>
      <c r="P257" s="652"/>
      <c r="Q257" s="637"/>
      <c r="R257" s="631"/>
      <c r="T257" s="628"/>
      <c r="U257" s="631"/>
      <c r="V257" s="634"/>
      <c r="W257" s="637"/>
      <c r="X257" s="289"/>
      <c r="Z257" s="296" t="s">
        <v>3184</v>
      </c>
      <c r="AA257" s="297">
        <v>286600</v>
      </c>
      <c r="AB257" s="298"/>
      <c r="AC257" s="339">
        <v>2860</v>
      </c>
      <c r="AD257" s="298" t="s">
        <v>3173</v>
      </c>
      <c r="AE257" s="298"/>
      <c r="AF257" s="289"/>
      <c r="AH257" s="296"/>
      <c r="AI257" s="298"/>
      <c r="AJ257" s="298"/>
      <c r="AK257" s="289"/>
      <c r="AM257" s="300"/>
      <c r="AN257" s="300"/>
      <c r="AP257" s="334" t="s">
        <v>3177</v>
      </c>
      <c r="AQ257" s="334">
        <v>5200</v>
      </c>
      <c r="AR257" s="334">
        <v>5700</v>
      </c>
      <c r="AT257" s="300"/>
      <c r="AV257" s="344"/>
      <c r="AX257" s="296"/>
      <c r="AY257" s="298"/>
      <c r="AZ257" s="298"/>
      <c r="BA257" s="289"/>
      <c r="BC257" s="340"/>
      <c r="BD257" s="341"/>
      <c r="BE257" s="341"/>
      <c r="BF257" s="342"/>
      <c r="BH257" s="290"/>
    </row>
    <row r="258" spans="1:60">
      <c r="A258" s="716"/>
      <c r="B258" s="716"/>
      <c r="C258" s="717"/>
      <c r="D258" s="717"/>
      <c r="F258" s="660"/>
      <c r="G258" s="662"/>
      <c r="H258" s="660"/>
      <c r="I258" s="662"/>
      <c r="K258" s="713"/>
      <c r="M258" s="653"/>
      <c r="N258" s="638"/>
      <c r="O258" s="632"/>
      <c r="P258" s="653"/>
      <c r="Q258" s="638"/>
      <c r="R258" s="632"/>
      <c r="T258" s="629"/>
      <c r="U258" s="632"/>
      <c r="V258" s="635"/>
      <c r="W258" s="638"/>
      <c r="X258" s="307"/>
      <c r="Z258" s="296"/>
      <c r="AA258" s="297"/>
      <c r="AB258" s="298"/>
      <c r="AC258" s="339"/>
      <c r="AD258" s="298"/>
      <c r="AE258" s="298"/>
      <c r="AF258" s="289"/>
      <c r="AH258" s="296"/>
      <c r="AI258" s="298"/>
      <c r="AJ258" s="298"/>
      <c r="AK258" s="289"/>
      <c r="AM258" s="300"/>
      <c r="AN258" s="300"/>
      <c r="AP258" s="334"/>
      <c r="AQ258" s="334"/>
      <c r="AR258" s="334"/>
      <c r="AT258" s="300"/>
      <c r="AV258" s="344"/>
      <c r="AX258" s="296"/>
      <c r="AY258" s="298"/>
      <c r="AZ258" s="298"/>
      <c r="BA258" s="289"/>
      <c r="BC258" s="345"/>
      <c r="BD258" s="346"/>
      <c r="BE258" s="346"/>
      <c r="BF258" s="347"/>
      <c r="BH258" s="290"/>
    </row>
    <row r="259" spans="1:60">
      <c r="A259" s="716"/>
      <c r="B259" s="716"/>
      <c r="C259" s="717"/>
      <c r="D259" s="717" t="s">
        <v>87</v>
      </c>
      <c r="F259" s="663">
        <v>194120</v>
      </c>
      <c r="G259" s="665"/>
      <c r="H259" s="663">
        <v>182610</v>
      </c>
      <c r="I259" s="665"/>
      <c r="K259" s="713"/>
      <c r="L259" s="286" t="s">
        <v>2966</v>
      </c>
      <c r="M259" s="654">
        <v>1820</v>
      </c>
      <c r="N259" s="648"/>
      <c r="O259" s="642" t="s">
        <v>3219</v>
      </c>
      <c r="P259" s="656">
        <v>1700</v>
      </c>
      <c r="Q259" s="648"/>
      <c r="R259" s="642" t="s">
        <v>3219</v>
      </c>
      <c r="S259" s="286" t="s">
        <v>2966</v>
      </c>
      <c r="T259" s="639">
        <v>67770</v>
      </c>
      <c r="U259" s="642"/>
      <c r="V259" s="645">
        <v>670</v>
      </c>
      <c r="W259" s="648"/>
      <c r="X259" s="289" t="s">
        <v>3219</v>
      </c>
      <c r="Z259" s="296" t="s">
        <v>3185</v>
      </c>
      <c r="AA259" s="297">
        <v>319900</v>
      </c>
      <c r="AB259" s="298"/>
      <c r="AC259" s="339">
        <v>3190</v>
      </c>
      <c r="AD259" s="298" t="s">
        <v>3173</v>
      </c>
      <c r="AE259" s="298"/>
      <c r="AF259" s="289"/>
      <c r="AH259" s="296"/>
      <c r="AI259" s="298"/>
      <c r="AJ259" s="298"/>
      <c r="AK259" s="289"/>
      <c r="AM259" s="300"/>
      <c r="AN259" s="300"/>
      <c r="AP259" s="334" t="s">
        <v>3179</v>
      </c>
      <c r="AQ259" s="334">
        <v>4500</v>
      </c>
      <c r="AR259" s="334">
        <v>5000</v>
      </c>
      <c r="AT259" s="300"/>
      <c r="AV259" s="344">
        <v>0.11</v>
      </c>
      <c r="AX259" s="296"/>
      <c r="AY259" s="298"/>
      <c r="AZ259" s="298"/>
      <c r="BA259" s="289"/>
      <c r="BC259" s="345">
        <v>0.02</v>
      </c>
      <c r="BD259" s="346">
        <v>0.03</v>
      </c>
      <c r="BE259" s="346">
        <v>0.05</v>
      </c>
      <c r="BF259" s="347">
        <v>0.06</v>
      </c>
      <c r="BH259" s="290">
        <v>0.98</v>
      </c>
    </row>
    <row r="260" spans="1:60">
      <c r="A260" s="716"/>
      <c r="B260" s="716"/>
      <c r="C260" s="717"/>
      <c r="D260" s="717"/>
      <c r="F260" s="659"/>
      <c r="G260" s="666"/>
      <c r="H260" s="659"/>
      <c r="I260" s="666"/>
      <c r="K260" s="713"/>
      <c r="M260" s="654"/>
      <c r="N260" s="649"/>
      <c r="O260" s="643"/>
      <c r="P260" s="652"/>
      <c r="Q260" s="649"/>
      <c r="R260" s="643"/>
      <c r="T260" s="640"/>
      <c r="U260" s="643"/>
      <c r="V260" s="646"/>
      <c r="W260" s="649"/>
      <c r="X260" s="289"/>
      <c r="Z260" s="296"/>
      <c r="AA260" s="297"/>
      <c r="AB260" s="298"/>
      <c r="AC260" s="339"/>
      <c r="AD260" s="298"/>
      <c r="AE260" s="298"/>
      <c r="AF260" s="289"/>
      <c r="AH260" s="296"/>
      <c r="AI260" s="298"/>
      <c r="AJ260" s="298"/>
      <c r="AK260" s="289"/>
      <c r="AM260" s="300"/>
      <c r="AN260" s="300"/>
      <c r="AP260" s="334"/>
      <c r="AQ260" s="334"/>
      <c r="AR260" s="334"/>
      <c r="AT260" s="300"/>
      <c r="AV260" s="344"/>
      <c r="AX260" s="296"/>
      <c r="AY260" s="298"/>
      <c r="AZ260" s="298"/>
      <c r="BA260" s="289"/>
      <c r="BC260" s="345"/>
      <c r="BD260" s="346"/>
      <c r="BE260" s="346"/>
      <c r="BF260" s="347"/>
      <c r="BH260" s="290"/>
    </row>
    <row r="261" spans="1:60">
      <c r="A261" s="716"/>
      <c r="B261" s="716"/>
      <c r="C261" s="717"/>
      <c r="D261" s="717"/>
      <c r="F261" s="659"/>
      <c r="G261" s="666"/>
      <c r="H261" s="659"/>
      <c r="I261" s="666"/>
      <c r="K261" s="713"/>
      <c r="M261" s="654"/>
      <c r="N261" s="649"/>
      <c r="O261" s="643"/>
      <c r="P261" s="652"/>
      <c r="Q261" s="649"/>
      <c r="R261" s="643"/>
      <c r="T261" s="640"/>
      <c r="U261" s="643"/>
      <c r="V261" s="646"/>
      <c r="W261" s="649"/>
      <c r="X261" s="289"/>
      <c r="Z261" s="296" t="s">
        <v>3186</v>
      </c>
      <c r="AA261" s="297">
        <v>353100</v>
      </c>
      <c r="AB261" s="298"/>
      <c r="AC261" s="339">
        <v>3530</v>
      </c>
      <c r="AD261" s="298" t="s">
        <v>3173</v>
      </c>
      <c r="AE261" s="298"/>
      <c r="AF261" s="289"/>
      <c r="AH261" s="296"/>
      <c r="AI261" s="298"/>
      <c r="AJ261" s="298"/>
      <c r="AK261" s="289"/>
      <c r="AM261" s="300"/>
      <c r="AN261" s="300"/>
      <c r="AP261" s="334" t="s">
        <v>3181</v>
      </c>
      <c r="AQ261" s="334">
        <v>4000</v>
      </c>
      <c r="AR261" s="334">
        <v>4500</v>
      </c>
      <c r="AT261" s="300"/>
      <c r="AV261" s="344"/>
      <c r="AX261" s="296"/>
      <c r="AY261" s="298"/>
      <c r="AZ261" s="298"/>
      <c r="BA261" s="289"/>
      <c r="BC261" s="345"/>
      <c r="BD261" s="346"/>
      <c r="BE261" s="346"/>
      <c r="BF261" s="347"/>
      <c r="BH261" s="290"/>
    </row>
    <row r="262" spans="1:60">
      <c r="A262" s="716"/>
      <c r="B262" s="716"/>
      <c r="C262" s="717"/>
      <c r="D262" s="717"/>
      <c r="F262" s="664"/>
      <c r="G262" s="667"/>
      <c r="H262" s="664"/>
      <c r="I262" s="667"/>
      <c r="K262" s="713"/>
      <c r="M262" s="655"/>
      <c r="N262" s="650"/>
      <c r="O262" s="644"/>
      <c r="P262" s="657"/>
      <c r="Q262" s="650"/>
      <c r="R262" s="644"/>
      <c r="T262" s="641"/>
      <c r="U262" s="644"/>
      <c r="V262" s="647"/>
      <c r="W262" s="650"/>
      <c r="X262" s="289"/>
      <c r="Z262" s="296"/>
      <c r="AA262" s="297"/>
      <c r="AB262" s="298"/>
      <c r="AC262" s="339"/>
      <c r="AD262" s="298"/>
      <c r="AE262" s="298"/>
      <c r="AF262" s="289"/>
      <c r="AH262" s="308"/>
      <c r="AI262" s="310"/>
      <c r="AJ262" s="310"/>
      <c r="AK262" s="307"/>
      <c r="AM262" s="300"/>
      <c r="AN262" s="300"/>
      <c r="AP262" s="334"/>
      <c r="AQ262" s="334"/>
      <c r="AR262" s="334"/>
      <c r="AT262" s="311"/>
      <c r="AV262" s="344"/>
      <c r="AX262" s="308"/>
      <c r="AY262" s="310"/>
      <c r="AZ262" s="310"/>
      <c r="BA262" s="307"/>
      <c r="BC262" s="349"/>
      <c r="BD262" s="350"/>
      <c r="BE262" s="350"/>
      <c r="BF262" s="351"/>
      <c r="BH262" s="316"/>
    </row>
    <row r="263" spans="1:60" ht="22.5">
      <c r="A263" s="716"/>
      <c r="B263" s="716" t="s">
        <v>3187</v>
      </c>
      <c r="C263" s="717" t="s">
        <v>3171</v>
      </c>
      <c r="D263" s="717" t="s">
        <v>3172</v>
      </c>
      <c r="F263" s="658">
        <v>122380</v>
      </c>
      <c r="G263" s="661">
        <v>189870</v>
      </c>
      <c r="H263" s="658">
        <v>113180</v>
      </c>
      <c r="I263" s="661">
        <v>180670</v>
      </c>
      <c r="K263" s="713"/>
      <c r="L263" s="286" t="s">
        <v>2966</v>
      </c>
      <c r="M263" s="651">
        <v>1100</v>
      </c>
      <c r="N263" s="636">
        <v>1780</v>
      </c>
      <c r="O263" s="630" t="s">
        <v>3219</v>
      </c>
      <c r="P263" s="652">
        <v>1010</v>
      </c>
      <c r="Q263" s="636">
        <v>1690</v>
      </c>
      <c r="R263" s="630" t="s">
        <v>3219</v>
      </c>
      <c r="S263" s="286" t="s">
        <v>2966</v>
      </c>
      <c r="T263" s="627">
        <v>135550</v>
      </c>
      <c r="U263" s="630">
        <v>67770</v>
      </c>
      <c r="V263" s="633">
        <v>1350</v>
      </c>
      <c r="W263" s="636">
        <v>670</v>
      </c>
      <c r="X263" s="287" t="s">
        <v>3219</v>
      </c>
      <c r="Z263" s="296" t="s">
        <v>3188</v>
      </c>
      <c r="AA263" s="297">
        <v>386400</v>
      </c>
      <c r="AB263" s="298"/>
      <c r="AC263" s="339">
        <v>3860</v>
      </c>
      <c r="AD263" s="298" t="s">
        <v>3173</v>
      </c>
      <c r="AE263" s="298"/>
      <c r="AF263" s="289"/>
      <c r="AG263" s="286" t="s">
        <v>2966</v>
      </c>
      <c r="AH263" s="296">
        <v>14660</v>
      </c>
      <c r="AI263" s="298" t="s">
        <v>2966</v>
      </c>
      <c r="AJ263" s="298">
        <v>90</v>
      </c>
      <c r="AK263" s="289" t="s">
        <v>3173</v>
      </c>
      <c r="AL263" s="286" t="s">
        <v>2966</v>
      </c>
      <c r="AM263" s="333">
        <v>4200</v>
      </c>
      <c r="AN263" s="333">
        <v>4600</v>
      </c>
      <c r="AO263" s="286" t="s">
        <v>2966</v>
      </c>
      <c r="AP263" s="334" t="s">
        <v>3175</v>
      </c>
      <c r="AQ263" s="334">
        <v>8400</v>
      </c>
      <c r="AR263" s="334">
        <v>9400</v>
      </c>
      <c r="AS263" s="286" t="s">
        <v>3176</v>
      </c>
      <c r="AT263" s="300">
        <v>490</v>
      </c>
      <c r="AU263" s="286" t="s">
        <v>3176</v>
      </c>
      <c r="AV263" s="352" t="s">
        <v>3055</v>
      </c>
      <c r="AW263" s="286" t="s">
        <v>3176</v>
      </c>
      <c r="AX263" s="296">
        <v>9260</v>
      </c>
      <c r="AY263" s="298" t="s">
        <v>2966</v>
      </c>
      <c r="AZ263" s="298">
        <v>90</v>
      </c>
      <c r="BA263" s="289" t="s">
        <v>3173</v>
      </c>
      <c r="BB263" s="286" t="s">
        <v>3176</v>
      </c>
      <c r="BC263" s="345" t="s">
        <v>3103</v>
      </c>
      <c r="BD263" s="346" t="s">
        <v>3103</v>
      </c>
      <c r="BE263" s="346" t="s">
        <v>3103</v>
      </c>
      <c r="BF263" s="347" t="s">
        <v>3103</v>
      </c>
      <c r="BH263" s="290" t="s">
        <v>2965</v>
      </c>
    </row>
    <row r="264" spans="1:60">
      <c r="A264" s="716"/>
      <c r="B264" s="716"/>
      <c r="C264" s="717"/>
      <c r="D264" s="717"/>
      <c r="F264" s="659"/>
      <c r="G264" s="662"/>
      <c r="H264" s="659"/>
      <c r="I264" s="662"/>
      <c r="K264" s="713"/>
      <c r="M264" s="652"/>
      <c r="N264" s="637"/>
      <c r="O264" s="631"/>
      <c r="P264" s="652"/>
      <c r="Q264" s="637"/>
      <c r="R264" s="631"/>
      <c r="T264" s="628"/>
      <c r="U264" s="631"/>
      <c r="V264" s="634"/>
      <c r="W264" s="637"/>
      <c r="X264" s="289"/>
      <c r="Z264" s="296"/>
      <c r="AA264" s="297"/>
      <c r="AB264" s="298"/>
      <c r="AC264" s="339"/>
      <c r="AD264" s="298"/>
      <c r="AE264" s="298"/>
      <c r="AF264" s="289"/>
      <c r="AH264" s="296"/>
      <c r="AI264" s="298"/>
      <c r="AJ264" s="298"/>
      <c r="AK264" s="289"/>
      <c r="AM264" s="300"/>
      <c r="AN264" s="300"/>
      <c r="AP264" s="334"/>
      <c r="AQ264" s="334"/>
      <c r="AR264" s="334"/>
      <c r="AT264" s="300"/>
      <c r="AV264" s="344"/>
      <c r="AX264" s="296"/>
      <c r="AY264" s="298"/>
      <c r="AZ264" s="298"/>
      <c r="BA264" s="289"/>
      <c r="BC264" s="345"/>
      <c r="BD264" s="346"/>
      <c r="BE264" s="346"/>
      <c r="BF264" s="347"/>
      <c r="BH264" s="290"/>
    </row>
    <row r="265" spans="1:60">
      <c r="A265" s="716"/>
      <c r="B265" s="716"/>
      <c r="C265" s="717"/>
      <c r="D265" s="717"/>
      <c r="F265" s="659"/>
      <c r="G265" s="662"/>
      <c r="H265" s="659"/>
      <c r="I265" s="662"/>
      <c r="K265" s="713"/>
      <c r="M265" s="652"/>
      <c r="N265" s="637"/>
      <c r="O265" s="631"/>
      <c r="P265" s="652"/>
      <c r="Q265" s="637"/>
      <c r="R265" s="631"/>
      <c r="T265" s="628"/>
      <c r="U265" s="631"/>
      <c r="V265" s="634"/>
      <c r="W265" s="637"/>
      <c r="X265" s="289"/>
      <c r="Z265" s="296" t="s">
        <v>3189</v>
      </c>
      <c r="AA265" s="297">
        <v>419600</v>
      </c>
      <c r="AB265" s="298"/>
      <c r="AC265" s="339">
        <v>4190</v>
      </c>
      <c r="AD265" s="298" t="s">
        <v>3173</v>
      </c>
      <c r="AE265" s="298"/>
      <c r="AF265" s="289" t="s">
        <v>3190</v>
      </c>
      <c r="AH265" s="296"/>
      <c r="AI265" s="298"/>
      <c r="AJ265" s="298"/>
      <c r="AK265" s="289"/>
      <c r="AM265" s="300"/>
      <c r="AN265" s="300"/>
      <c r="AP265" s="334" t="s">
        <v>3177</v>
      </c>
      <c r="AQ265" s="334">
        <v>4600</v>
      </c>
      <c r="AR265" s="334">
        <v>5100</v>
      </c>
      <c r="AT265" s="300"/>
      <c r="AV265" s="344"/>
      <c r="AX265" s="296"/>
      <c r="AY265" s="298"/>
      <c r="AZ265" s="298"/>
      <c r="BA265" s="289"/>
      <c r="BC265" s="340"/>
      <c r="BD265" s="341"/>
      <c r="BE265" s="341"/>
      <c r="BF265" s="342"/>
      <c r="BH265" s="290"/>
    </row>
    <row r="266" spans="1:60">
      <c r="A266" s="716"/>
      <c r="B266" s="716"/>
      <c r="C266" s="717"/>
      <c r="D266" s="717"/>
      <c r="F266" s="660"/>
      <c r="G266" s="662"/>
      <c r="H266" s="660"/>
      <c r="I266" s="662"/>
      <c r="K266" s="713"/>
      <c r="M266" s="653"/>
      <c r="N266" s="638"/>
      <c r="O266" s="632"/>
      <c r="P266" s="653"/>
      <c r="Q266" s="638"/>
      <c r="R266" s="632"/>
      <c r="T266" s="629"/>
      <c r="U266" s="632"/>
      <c r="V266" s="635"/>
      <c r="W266" s="638"/>
      <c r="X266" s="307"/>
      <c r="Z266" s="296"/>
      <c r="AA266" s="297"/>
      <c r="AB266" s="298"/>
      <c r="AC266" s="339"/>
      <c r="AD266" s="298"/>
      <c r="AE266" s="298" t="s">
        <v>3174</v>
      </c>
      <c r="AF266" s="289"/>
      <c r="AH266" s="296"/>
      <c r="AI266" s="298"/>
      <c r="AJ266" s="298"/>
      <c r="AK266" s="289"/>
      <c r="AM266" s="300"/>
      <c r="AN266" s="300"/>
      <c r="AP266" s="334"/>
      <c r="AQ266" s="334"/>
      <c r="AR266" s="334"/>
      <c r="AT266" s="300"/>
      <c r="AV266" s="344"/>
      <c r="AX266" s="296"/>
      <c r="AY266" s="298"/>
      <c r="AZ266" s="298"/>
      <c r="BA266" s="289"/>
      <c r="BC266" s="345"/>
      <c r="BD266" s="346"/>
      <c r="BE266" s="346"/>
      <c r="BF266" s="347"/>
      <c r="BH266" s="290"/>
    </row>
    <row r="267" spans="1:60">
      <c r="A267" s="716"/>
      <c r="B267" s="716"/>
      <c r="C267" s="717"/>
      <c r="D267" s="717" t="s">
        <v>87</v>
      </c>
      <c r="F267" s="663">
        <v>189870</v>
      </c>
      <c r="G267" s="665"/>
      <c r="H267" s="663">
        <v>180670</v>
      </c>
      <c r="I267" s="665"/>
      <c r="K267" s="713"/>
      <c r="L267" s="286" t="s">
        <v>2966</v>
      </c>
      <c r="M267" s="654">
        <v>1780</v>
      </c>
      <c r="N267" s="648"/>
      <c r="O267" s="642" t="s">
        <v>3219</v>
      </c>
      <c r="P267" s="656">
        <v>1690</v>
      </c>
      <c r="Q267" s="648"/>
      <c r="R267" s="642" t="s">
        <v>3219</v>
      </c>
      <c r="S267" s="286" t="s">
        <v>2966</v>
      </c>
      <c r="T267" s="639">
        <v>67770</v>
      </c>
      <c r="U267" s="642"/>
      <c r="V267" s="645">
        <v>670</v>
      </c>
      <c r="W267" s="648"/>
      <c r="X267" s="289" t="s">
        <v>3219</v>
      </c>
      <c r="Z267" s="296" t="s">
        <v>3191</v>
      </c>
      <c r="AA267" s="297">
        <v>452900</v>
      </c>
      <c r="AB267" s="298"/>
      <c r="AC267" s="339">
        <v>4520</v>
      </c>
      <c r="AD267" s="298" t="s">
        <v>3173</v>
      </c>
      <c r="AE267" s="298"/>
      <c r="AF267" s="289" t="s">
        <v>3192</v>
      </c>
      <c r="AH267" s="296"/>
      <c r="AI267" s="298"/>
      <c r="AJ267" s="298"/>
      <c r="AK267" s="289"/>
      <c r="AM267" s="300"/>
      <c r="AN267" s="300"/>
      <c r="AP267" s="334" t="s">
        <v>3179</v>
      </c>
      <c r="AQ267" s="334">
        <v>4000</v>
      </c>
      <c r="AR267" s="334">
        <v>4500</v>
      </c>
      <c r="AT267" s="300"/>
      <c r="AV267" s="344">
        <v>0.15</v>
      </c>
      <c r="AX267" s="296"/>
      <c r="AY267" s="298"/>
      <c r="AZ267" s="298"/>
      <c r="BA267" s="289"/>
      <c r="BC267" s="345">
        <v>0.02</v>
      </c>
      <c r="BD267" s="346">
        <v>0.03</v>
      </c>
      <c r="BE267" s="346">
        <v>0.05</v>
      </c>
      <c r="BF267" s="347">
        <v>0.06</v>
      </c>
      <c r="BH267" s="290">
        <v>0.95</v>
      </c>
    </row>
    <row r="268" spans="1:60">
      <c r="A268" s="716"/>
      <c r="B268" s="716"/>
      <c r="C268" s="717"/>
      <c r="D268" s="717"/>
      <c r="F268" s="659"/>
      <c r="G268" s="666"/>
      <c r="H268" s="659"/>
      <c r="I268" s="666"/>
      <c r="K268" s="713"/>
      <c r="M268" s="654"/>
      <c r="N268" s="649"/>
      <c r="O268" s="643"/>
      <c r="P268" s="652"/>
      <c r="Q268" s="649"/>
      <c r="R268" s="643"/>
      <c r="T268" s="640"/>
      <c r="U268" s="643"/>
      <c r="V268" s="646"/>
      <c r="W268" s="649"/>
      <c r="X268" s="289"/>
      <c r="Z268" s="296"/>
      <c r="AA268" s="297"/>
      <c r="AB268" s="298"/>
      <c r="AC268" s="339"/>
      <c r="AD268" s="298"/>
      <c r="AE268" s="298"/>
      <c r="AF268" s="289"/>
      <c r="AH268" s="296"/>
      <c r="AI268" s="298"/>
      <c r="AJ268" s="298"/>
      <c r="AK268" s="289"/>
      <c r="AM268" s="300"/>
      <c r="AN268" s="300"/>
      <c r="AP268" s="334"/>
      <c r="AQ268" s="334"/>
      <c r="AR268" s="334"/>
      <c r="AT268" s="300"/>
      <c r="AV268" s="344"/>
      <c r="AX268" s="296"/>
      <c r="AY268" s="298"/>
      <c r="AZ268" s="298"/>
      <c r="BA268" s="289"/>
      <c r="BC268" s="345"/>
      <c r="BD268" s="346"/>
      <c r="BE268" s="346"/>
      <c r="BF268" s="347"/>
      <c r="BH268" s="290"/>
    </row>
    <row r="269" spans="1:60">
      <c r="A269" s="716"/>
      <c r="B269" s="716"/>
      <c r="C269" s="717"/>
      <c r="D269" s="717"/>
      <c r="F269" s="659"/>
      <c r="G269" s="666"/>
      <c r="H269" s="659"/>
      <c r="I269" s="666"/>
      <c r="K269" s="713"/>
      <c r="M269" s="654"/>
      <c r="N269" s="649"/>
      <c r="O269" s="643"/>
      <c r="P269" s="652"/>
      <c r="Q269" s="649"/>
      <c r="R269" s="643"/>
      <c r="T269" s="640"/>
      <c r="U269" s="643"/>
      <c r="V269" s="646"/>
      <c r="W269" s="649"/>
      <c r="X269" s="289"/>
      <c r="Z269" s="296" t="s">
        <v>3193</v>
      </c>
      <c r="AA269" s="297">
        <v>486100</v>
      </c>
      <c r="AB269" s="298"/>
      <c r="AC269" s="339">
        <v>4860</v>
      </c>
      <c r="AD269" s="298" t="s">
        <v>3173</v>
      </c>
      <c r="AE269" s="298"/>
      <c r="AF269" s="289"/>
      <c r="AH269" s="296"/>
      <c r="AI269" s="298"/>
      <c r="AJ269" s="298"/>
      <c r="AK269" s="289"/>
      <c r="AM269" s="300"/>
      <c r="AN269" s="300"/>
      <c r="AP269" s="334" t="s">
        <v>3181</v>
      </c>
      <c r="AQ269" s="334">
        <v>3600</v>
      </c>
      <c r="AR269" s="334">
        <v>4000</v>
      </c>
      <c r="AT269" s="300"/>
      <c r="AV269" s="344"/>
      <c r="AX269" s="296"/>
      <c r="AY269" s="298"/>
      <c r="AZ269" s="298"/>
      <c r="BA269" s="289"/>
      <c r="BC269" s="345"/>
      <c r="BD269" s="346"/>
      <c r="BE269" s="346"/>
      <c r="BF269" s="347"/>
      <c r="BH269" s="290"/>
    </row>
    <row r="270" spans="1:60">
      <c r="A270" s="716"/>
      <c r="B270" s="716"/>
      <c r="C270" s="717"/>
      <c r="D270" s="717"/>
      <c r="F270" s="664"/>
      <c r="G270" s="667"/>
      <c r="H270" s="664"/>
      <c r="I270" s="667"/>
      <c r="K270" s="713"/>
      <c r="M270" s="655"/>
      <c r="N270" s="650"/>
      <c r="O270" s="644"/>
      <c r="P270" s="657"/>
      <c r="Q270" s="650"/>
      <c r="R270" s="644"/>
      <c r="T270" s="641"/>
      <c r="U270" s="644"/>
      <c r="V270" s="647"/>
      <c r="W270" s="650"/>
      <c r="X270" s="289"/>
      <c r="Z270" s="296"/>
      <c r="AA270" s="297"/>
      <c r="AB270" s="298"/>
      <c r="AC270" s="339"/>
      <c r="AD270" s="298"/>
      <c r="AE270" s="298"/>
      <c r="AF270" s="289"/>
      <c r="AH270" s="296"/>
      <c r="AI270" s="298"/>
      <c r="AJ270" s="298"/>
      <c r="AK270" s="289"/>
      <c r="AM270" s="311"/>
      <c r="AN270" s="311"/>
      <c r="AP270" s="334"/>
      <c r="AQ270" s="334"/>
      <c r="AR270" s="334"/>
      <c r="AT270" s="300"/>
      <c r="AV270" s="348"/>
      <c r="AX270" s="296"/>
      <c r="AY270" s="298"/>
      <c r="AZ270" s="298"/>
      <c r="BA270" s="289"/>
      <c r="BC270" s="345"/>
      <c r="BD270" s="346"/>
      <c r="BE270" s="346"/>
      <c r="BF270" s="347"/>
      <c r="BH270" s="290"/>
    </row>
    <row r="271" spans="1:60" ht="22.5">
      <c r="A271" s="716"/>
      <c r="B271" s="716" t="s">
        <v>3194</v>
      </c>
      <c r="C271" s="717" t="s">
        <v>3171</v>
      </c>
      <c r="D271" s="717" t="s">
        <v>3172</v>
      </c>
      <c r="F271" s="658">
        <v>114910</v>
      </c>
      <c r="G271" s="661">
        <v>182400</v>
      </c>
      <c r="H271" s="658">
        <v>107240</v>
      </c>
      <c r="I271" s="661">
        <v>174730</v>
      </c>
      <c r="K271" s="713"/>
      <c r="L271" s="286" t="s">
        <v>2966</v>
      </c>
      <c r="M271" s="651">
        <v>1020</v>
      </c>
      <c r="N271" s="636">
        <v>1700</v>
      </c>
      <c r="O271" s="630" t="s">
        <v>3219</v>
      </c>
      <c r="P271" s="652">
        <v>950</v>
      </c>
      <c r="Q271" s="636">
        <v>1630</v>
      </c>
      <c r="R271" s="630" t="s">
        <v>3219</v>
      </c>
      <c r="S271" s="286" t="s">
        <v>2966</v>
      </c>
      <c r="T271" s="627">
        <v>135550</v>
      </c>
      <c r="U271" s="630">
        <v>67770</v>
      </c>
      <c r="V271" s="633">
        <v>1350</v>
      </c>
      <c r="W271" s="636">
        <v>670</v>
      </c>
      <c r="X271" s="287" t="s">
        <v>3219</v>
      </c>
      <c r="Z271" s="296" t="s">
        <v>3195</v>
      </c>
      <c r="AA271" s="297">
        <v>519400</v>
      </c>
      <c r="AB271" s="298"/>
      <c r="AC271" s="339">
        <v>5190</v>
      </c>
      <c r="AD271" s="298" t="s">
        <v>3173</v>
      </c>
      <c r="AE271" s="298"/>
      <c r="AF271" s="289"/>
      <c r="AG271" s="286" t="s">
        <v>2966</v>
      </c>
      <c r="AH271" s="332">
        <v>13080</v>
      </c>
      <c r="AI271" s="330" t="s">
        <v>2966</v>
      </c>
      <c r="AJ271" s="330">
        <v>70</v>
      </c>
      <c r="AK271" s="287" t="s">
        <v>3173</v>
      </c>
      <c r="AL271" s="286" t="s">
        <v>2966</v>
      </c>
      <c r="AM271" s="300">
        <v>3500</v>
      </c>
      <c r="AN271" s="300">
        <v>3800</v>
      </c>
      <c r="AO271" s="286" t="s">
        <v>2966</v>
      </c>
      <c r="AP271" s="334" t="s">
        <v>3175</v>
      </c>
      <c r="AQ271" s="334">
        <v>7100</v>
      </c>
      <c r="AR271" s="334">
        <v>7900</v>
      </c>
      <c r="AS271" s="286" t="s">
        <v>3176</v>
      </c>
      <c r="AT271" s="333">
        <v>410</v>
      </c>
      <c r="AU271" s="286" t="s">
        <v>3176</v>
      </c>
      <c r="AV271" s="344" t="s">
        <v>3055</v>
      </c>
      <c r="AW271" s="286" t="s">
        <v>3176</v>
      </c>
      <c r="AX271" s="332">
        <v>7720</v>
      </c>
      <c r="AY271" s="330" t="s">
        <v>2966</v>
      </c>
      <c r="AZ271" s="330">
        <v>70</v>
      </c>
      <c r="BA271" s="287" t="s">
        <v>3173</v>
      </c>
      <c r="BB271" s="286" t="s">
        <v>3176</v>
      </c>
      <c r="BC271" s="353" t="s">
        <v>3103</v>
      </c>
      <c r="BD271" s="354" t="s">
        <v>3103</v>
      </c>
      <c r="BE271" s="354" t="s">
        <v>3103</v>
      </c>
      <c r="BF271" s="355" t="s">
        <v>3103</v>
      </c>
      <c r="BH271" s="288" t="s">
        <v>2965</v>
      </c>
    </row>
    <row r="272" spans="1:60">
      <c r="A272" s="716"/>
      <c r="B272" s="716"/>
      <c r="C272" s="717"/>
      <c r="D272" s="717"/>
      <c r="F272" s="659"/>
      <c r="G272" s="662"/>
      <c r="H272" s="659"/>
      <c r="I272" s="662"/>
      <c r="K272" s="713"/>
      <c r="M272" s="652"/>
      <c r="N272" s="637"/>
      <c r="O272" s="631"/>
      <c r="P272" s="652"/>
      <c r="Q272" s="637"/>
      <c r="R272" s="631"/>
      <c r="T272" s="628"/>
      <c r="U272" s="631"/>
      <c r="V272" s="634"/>
      <c r="W272" s="637"/>
      <c r="X272" s="289"/>
      <c r="Z272" s="296"/>
      <c r="AA272" s="297"/>
      <c r="AB272" s="298"/>
      <c r="AC272" s="339"/>
      <c r="AD272" s="298"/>
      <c r="AE272" s="298"/>
      <c r="AF272" s="289"/>
      <c r="AH272" s="296"/>
      <c r="AI272" s="298"/>
      <c r="AJ272" s="298"/>
      <c r="AK272" s="289"/>
      <c r="AM272" s="300"/>
      <c r="AN272" s="300"/>
      <c r="AP272" s="334"/>
      <c r="AQ272" s="334"/>
      <c r="AR272" s="334"/>
      <c r="AT272" s="300"/>
      <c r="AV272" s="344"/>
      <c r="AX272" s="296"/>
      <c r="AY272" s="298"/>
      <c r="AZ272" s="298"/>
      <c r="BA272" s="289"/>
      <c r="BC272" s="345"/>
      <c r="BD272" s="346"/>
      <c r="BE272" s="346"/>
      <c r="BF272" s="347"/>
      <c r="BH272" s="290"/>
    </row>
    <row r="273" spans="1:60">
      <c r="A273" s="716"/>
      <c r="B273" s="716"/>
      <c r="C273" s="717"/>
      <c r="D273" s="717"/>
      <c r="F273" s="659"/>
      <c r="G273" s="662"/>
      <c r="H273" s="659"/>
      <c r="I273" s="662"/>
      <c r="K273" s="713"/>
      <c r="M273" s="652"/>
      <c r="N273" s="637"/>
      <c r="O273" s="631"/>
      <c r="P273" s="652"/>
      <c r="Q273" s="637"/>
      <c r="R273" s="631"/>
      <c r="T273" s="628"/>
      <c r="U273" s="631"/>
      <c r="V273" s="634"/>
      <c r="W273" s="637"/>
      <c r="X273" s="289"/>
      <c r="Z273" s="296" t="s">
        <v>3196</v>
      </c>
      <c r="AA273" s="297">
        <v>552600</v>
      </c>
      <c r="AB273" s="298"/>
      <c r="AC273" s="339">
        <v>5520</v>
      </c>
      <c r="AD273" s="298" t="s">
        <v>3173</v>
      </c>
      <c r="AE273" s="298"/>
      <c r="AF273" s="289"/>
      <c r="AH273" s="296"/>
      <c r="AI273" s="298"/>
      <c r="AJ273" s="298"/>
      <c r="AK273" s="289"/>
      <c r="AM273" s="300"/>
      <c r="AN273" s="300"/>
      <c r="AP273" s="334" t="s">
        <v>3177</v>
      </c>
      <c r="AQ273" s="334">
        <v>3900</v>
      </c>
      <c r="AR273" s="334">
        <v>4300</v>
      </c>
      <c r="AT273" s="300"/>
      <c r="AV273" s="344"/>
      <c r="AX273" s="296"/>
      <c r="AY273" s="298"/>
      <c r="AZ273" s="298"/>
      <c r="BA273" s="289"/>
      <c r="BC273" s="340"/>
      <c r="BD273" s="341"/>
      <c r="BE273" s="341"/>
      <c r="BF273" s="342"/>
      <c r="BH273" s="290"/>
    </row>
    <row r="274" spans="1:60">
      <c r="A274" s="716"/>
      <c r="B274" s="716"/>
      <c r="C274" s="717"/>
      <c r="D274" s="717"/>
      <c r="F274" s="660"/>
      <c r="G274" s="662"/>
      <c r="H274" s="660"/>
      <c r="I274" s="662"/>
      <c r="K274" s="713"/>
      <c r="M274" s="653"/>
      <c r="N274" s="638"/>
      <c r="O274" s="632"/>
      <c r="P274" s="653"/>
      <c r="Q274" s="638"/>
      <c r="R274" s="632"/>
      <c r="T274" s="629"/>
      <c r="U274" s="632"/>
      <c r="V274" s="635"/>
      <c r="W274" s="638"/>
      <c r="X274" s="307"/>
      <c r="Z274" s="296"/>
      <c r="AA274" s="297"/>
      <c r="AB274" s="298"/>
      <c r="AC274" s="339"/>
      <c r="AD274" s="298"/>
      <c r="AE274" s="298"/>
      <c r="AF274" s="289"/>
      <c r="AH274" s="296"/>
      <c r="AI274" s="298"/>
      <c r="AJ274" s="298"/>
      <c r="AK274" s="289"/>
      <c r="AM274" s="300"/>
      <c r="AN274" s="300"/>
      <c r="AP274" s="334"/>
      <c r="AQ274" s="334"/>
      <c r="AR274" s="334"/>
      <c r="AT274" s="300"/>
      <c r="AV274" s="344"/>
      <c r="AX274" s="296"/>
      <c r="AY274" s="298"/>
      <c r="AZ274" s="298"/>
      <c r="BA274" s="289"/>
      <c r="BC274" s="345"/>
      <c r="BD274" s="346"/>
      <c r="BE274" s="346"/>
      <c r="BF274" s="347"/>
      <c r="BH274" s="290"/>
    </row>
    <row r="275" spans="1:60">
      <c r="A275" s="716"/>
      <c r="B275" s="716"/>
      <c r="C275" s="717"/>
      <c r="D275" s="717" t="s">
        <v>87</v>
      </c>
      <c r="F275" s="663">
        <v>182400</v>
      </c>
      <c r="G275" s="665"/>
      <c r="H275" s="663">
        <v>174730</v>
      </c>
      <c r="I275" s="665"/>
      <c r="K275" s="713"/>
      <c r="L275" s="286" t="s">
        <v>2966</v>
      </c>
      <c r="M275" s="654">
        <v>1700</v>
      </c>
      <c r="N275" s="648"/>
      <c r="O275" s="642" t="s">
        <v>3219</v>
      </c>
      <c r="P275" s="656">
        <v>1630</v>
      </c>
      <c r="Q275" s="648"/>
      <c r="R275" s="642" t="s">
        <v>3219</v>
      </c>
      <c r="S275" s="286" t="s">
        <v>2966</v>
      </c>
      <c r="T275" s="639">
        <v>67770</v>
      </c>
      <c r="U275" s="642"/>
      <c r="V275" s="645">
        <v>670</v>
      </c>
      <c r="W275" s="648"/>
      <c r="X275" s="289" t="s">
        <v>3219</v>
      </c>
      <c r="Z275" s="296" t="s">
        <v>3197</v>
      </c>
      <c r="AA275" s="297">
        <v>585900</v>
      </c>
      <c r="AB275" s="298"/>
      <c r="AC275" s="339">
        <v>5850</v>
      </c>
      <c r="AD275" s="298" t="s">
        <v>3173</v>
      </c>
      <c r="AE275" s="298"/>
      <c r="AF275" s="289"/>
      <c r="AH275" s="296"/>
      <c r="AI275" s="298"/>
      <c r="AJ275" s="298"/>
      <c r="AK275" s="289"/>
      <c r="AM275" s="300"/>
      <c r="AN275" s="300"/>
      <c r="AP275" s="334" t="s">
        <v>3179</v>
      </c>
      <c r="AQ275" s="334">
        <v>3400</v>
      </c>
      <c r="AR275" s="334">
        <v>3800</v>
      </c>
      <c r="AT275" s="300"/>
      <c r="AV275" s="344">
        <v>0.14000000000000001</v>
      </c>
      <c r="AX275" s="296"/>
      <c r="AY275" s="298"/>
      <c r="AZ275" s="298"/>
      <c r="BA275" s="289"/>
      <c r="BC275" s="345">
        <v>0.02</v>
      </c>
      <c r="BD275" s="346">
        <v>0.03</v>
      </c>
      <c r="BE275" s="346">
        <v>0.05</v>
      </c>
      <c r="BF275" s="347">
        <v>0.06</v>
      </c>
      <c r="BH275" s="290">
        <v>0.96</v>
      </c>
    </row>
    <row r="276" spans="1:60">
      <c r="A276" s="716"/>
      <c r="B276" s="716"/>
      <c r="C276" s="717"/>
      <c r="D276" s="717"/>
      <c r="F276" s="659"/>
      <c r="G276" s="666"/>
      <c r="H276" s="659"/>
      <c r="I276" s="666"/>
      <c r="K276" s="713"/>
      <c r="M276" s="654"/>
      <c r="N276" s="649"/>
      <c r="O276" s="643"/>
      <c r="P276" s="652"/>
      <c r="Q276" s="649"/>
      <c r="R276" s="643"/>
      <c r="T276" s="640"/>
      <c r="U276" s="643"/>
      <c r="V276" s="646"/>
      <c r="W276" s="649"/>
      <c r="X276" s="289"/>
      <c r="Z276" s="296"/>
      <c r="AA276" s="297"/>
      <c r="AB276" s="298"/>
      <c r="AC276" s="339"/>
      <c r="AD276" s="298"/>
      <c r="AE276" s="298"/>
      <c r="AF276" s="289"/>
      <c r="AH276" s="296"/>
      <c r="AI276" s="298"/>
      <c r="AJ276" s="298"/>
      <c r="AK276" s="289"/>
      <c r="AM276" s="300"/>
      <c r="AN276" s="300"/>
      <c r="AP276" s="334"/>
      <c r="AQ276" s="334"/>
      <c r="AR276" s="334"/>
      <c r="AT276" s="300"/>
      <c r="AV276" s="344"/>
      <c r="AX276" s="296"/>
      <c r="AY276" s="298"/>
      <c r="AZ276" s="298"/>
      <c r="BA276" s="289"/>
      <c r="BC276" s="345"/>
      <c r="BD276" s="346"/>
      <c r="BE276" s="346"/>
      <c r="BF276" s="347"/>
      <c r="BH276" s="290"/>
    </row>
    <row r="277" spans="1:60">
      <c r="A277" s="716"/>
      <c r="B277" s="716"/>
      <c r="C277" s="717"/>
      <c r="D277" s="717"/>
      <c r="F277" s="659"/>
      <c r="G277" s="666"/>
      <c r="H277" s="659"/>
      <c r="I277" s="666"/>
      <c r="K277" s="713"/>
      <c r="M277" s="654"/>
      <c r="N277" s="649"/>
      <c r="O277" s="643"/>
      <c r="P277" s="652"/>
      <c r="Q277" s="649"/>
      <c r="R277" s="643"/>
      <c r="T277" s="640"/>
      <c r="U277" s="643"/>
      <c r="V277" s="646"/>
      <c r="W277" s="649"/>
      <c r="X277" s="289"/>
      <c r="Z277" s="296" t="s">
        <v>3198</v>
      </c>
      <c r="AA277" s="297">
        <v>619100</v>
      </c>
      <c r="AB277" s="298"/>
      <c r="AC277" s="339">
        <v>6190</v>
      </c>
      <c r="AD277" s="298" t="s">
        <v>3173</v>
      </c>
      <c r="AE277" s="298"/>
      <c r="AF277" s="289"/>
      <c r="AH277" s="296"/>
      <c r="AI277" s="298"/>
      <c r="AJ277" s="298"/>
      <c r="AK277" s="289"/>
      <c r="AM277" s="300"/>
      <c r="AN277" s="300"/>
      <c r="AP277" s="334" t="s">
        <v>3181</v>
      </c>
      <c r="AQ277" s="334">
        <v>3000</v>
      </c>
      <c r="AR277" s="334">
        <v>3400</v>
      </c>
      <c r="AT277" s="300"/>
      <c r="AV277" s="344"/>
      <c r="AX277" s="296"/>
      <c r="AY277" s="298"/>
      <c r="AZ277" s="298"/>
      <c r="BA277" s="289"/>
      <c r="BC277" s="345"/>
      <c r="BD277" s="346"/>
      <c r="BE277" s="346"/>
      <c r="BF277" s="347"/>
      <c r="BH277" s="290"/>
    </row>
    <row r="278" spans="1:60">
      <c r="A278" s="716"/>
      <c r="B278" s="716"/>
      <c r="C278" s="717"/>
      <c r="D278" s="717"/>
      <c r="F278" s="664"/>
      <c r="G278" s="667"/>
      <c r="H278" s="664"/>
      <c r="I278" s="667"/>
      <c r="K278" s="713"/>
      <c r="M278" s="655"/>
      <c r="N278" s="650"/>
      <c r="O278" s="644"/>
      <c r="P278" s="657"/>
      <c r="Q278" s="650"/>
      <c r="R278" s="644"/>
      <c r="T278" s="641"/>
      <c r="U278" s="644"/>
      <c r="V278" s="647"/>
      <c r="W278" s="650"/>
      <c r="X278" s="289"/>
      <c r="Z278" s="296"/>
      <c r="AA278" s="297"/>
      <c r="AB278" s="298"/>
      <c r="AC278" s="339"/>
      <c r="AD278" s="298"/>
      <c r="AE278" s="298"/>
      <c r="AF278" s="289"/>
      <c r="AH278" s="308"/>
      <c r="AI278" s="310"/>
      <c r="AJ278" s="310"/>
      <c r="AK278" s="307"/>
      <c r="AM278" s="300"/>
      <c r="AN278" s="300"/>
      <c r="AP278" s="334"/>
      <c r="AQ278" s="334"/>
      <c r="AR278" s="334"/>
      <c r="AT278" s="311"/>
      <c r="AV278" s="344"/>
      <c r="AX278" s="308"/>
      <c r="AY278" s="310"/>
      <c r="AZ278" s="310"/>
      <c r="BA278" s="307"/>
      <c r="BC278" s="349"/>
      <c r="BD278" s="350"/>
      <c r="BE278" s="350"/>
      <c r="BF278" s="351"/>
      <c r="BH278" s="316"/>
    </row>
    <row r="279" spans="1:60" ht="22.5">
      <c r="A279" s="716"/>
      <c r="B279" s="716" t="s">
        <v>3199</v>
      </c>
      <c r="C279" s="717" t="s">
        <v>3171</v>
      </c>
      <c r="D279" s="717" t="s">
        <v>3172</v>
      </c>
      <c r="F279" s="658">
        <v>109650</v>
      </c>
      <c r="G279" s="661">
        <v>177140</v>
      </c>
      <c r="H279" s="658">
        <v>103080</v>
      </c>
      <c r="I279" s="661">
        <v>170570</v>
      </c>
      <c r="K279" s="713"/>
      <c r="L279" s="286" t="s">
        <v>2966</v>
      </c>
      <c r="M279" s="651">
        <v>970</v>
      </c>
      <c r="N279" s="636">
        <v>1650</v>
      </c>
      <c r="O279" s="630" t="s">
        <v>3219</v>
      </c>
      <c r="P279" s="652">
        <v>910</v>
      </c>
      <c r="Q279" s="636">
        <v>1590</v>
      </c>
      <c r="R279" s="630" t="s">
        <v>3219</v>
      </c>
      <c r="S279" s="286" t="s">
        <v>2966</v>
      </c>
      <c r="T279" s="627">
        <v>135550</v>
      </c>
      <c r="U279" s="630">
        <v>67770</v>
      </c>
      <c r="V279" s="633">
        <v>1350</v>
      </c>
      <c r="W279" s="636">
        <v>670</v>
      </c>
      <c r="X279" s="287" t="s">
        <v>3219</v>
      </c>
      <c r="Z279" s="296" t="s">
        <v>3200</v>
      </c>
      <c r="AA279" s="297">
        <v>652400</v>
      </c>
      <c r="AB279" s="298"/>
      <c r="AC279" s="339">
        <v>6520</v>
      </c>
      <c r="AD279" s="298" t="s">
        <v>3173</v>
      </c>
      <c r="AE279" s="298"/>
      <c r="AF279" s="289"/>
      <c r="AG279" s="286" t="s">
        <v>2966</v>
      </c>
      <c r="AH279" s="296">
        <v>11950</v>
      </c>
      <c r="AI279" s="298" t="s">
        <v>2966</v>
      </c>
      <c r="AJ279" s="298">
        <v>60</v>
      </c>
      <c r="AK279" s="289" t="s">
        <v>3173</v>
      </c>
      <c r="AL279" s="286" t="s">
        <v>2966</v>
      </c>
      <c r="AM279" s="333">
        <v>3000</v>
      </c>
      <c r="AN279" s="333">
        <v>3300</v>
      </c>
      <c r="AO279" s="286" t="s">
        <v>2966</v>
      </c>
      <c r="AP279" s="334" t="s">
        <v>3175</v>
      </c>
      <c r="AQ279" s="334">
        <v>6100</v>
      </c>
      <c r="AR279" s="334">
        <v>6800</v>
      </c>
      <c r="AS279" s="286" t="s">
        <v>3176</v>
      </c>
      <c r="AT279" s="300">
        <v>350</v>
      </c>
      <c r="AU279" s="286" t="s">
        <v>3176</v>
      </c>
      <c r="AV279" s="352" t="s">
        <v>3055</v>
      </c>
      <c r="AW279" s="286" t="s">
        <v>3176</v>
      </c>
      <c r="AX279" s="296">
        <v>6610</v>
      </c>
      <c r="AY279" s="298" t="s">
        <v>2966</v>
      </c>
      <c r="AZ279" s="298">
        <v>60</v>
      </c>
      <c r="BA279" s="289" t="s">
        <v>3173</v>
      </c>
      <c r="BB279" s="286" t="s">
        <v>3176</v>
      </c>
      <c r="BC279" s="345" t="s">
        <v>3103</v>
      </c>
      <c r="BD279" s="346" t="s">
        <v>3103</v>
      </c>
      <c r="BE279" s="346" t="s">
        <v>3103</v>
      </c>
      <c r="BF279" s="347" t="s">
        <v>3103</v>
      </c>
      <c r="BH279" s="290" t="s">
        <v>2965</v>
      </c>
    </row>
    <row r="280" spans="1:60">
      <c r="A280" s="716"/>
      <c r="B280" s="716"/>
      <c r="C280" s="717"/>
      <c r="D280" s="717"/>
      <c r="F280" s="659"/>
      <c r="G280" s="662"/>
      <c r="H280" s="659"/>
      <c r="I280" s="662"/>
      <c r="K280" s="713"/>
      <c r="M280" s="652"/>
      <c r="N280" s="637"/>
      <c r="O280" s="631"/>
      <c r="P280" s="652"/>
      <c r="Q280" s="637"/>
      <c r="R280" s="631"/>
      <c r="T280" s="628"/>
      <c r="U280" s="631"/>
      <c r="V280" s="634"/>
      <c r="W280" s="637"/>
      <c r="X280" s="289"/>
      <c r="Z280" s="296"/>
      <c r="AA280" s="297"/>
      <c r="AB280" s="298"/>
      <c r="AC280" s="339"/>
      <c r="AD280" s="298"/>
      <c r="AE280" s="298"/>
      <c r="AF280" s="289"/>
      <c r="AH280" s="296"/>
      <c r="AI280" s="298"/>
      <c r="AJ280" s="298"/>
      <c r="AK280" s="289"/>
      <c r="AM280" s="300"/>
      <c r="AN280" s="300"/>
      <c r="AP280" s="334"/>
      <c r="AQ280" s="334"/>
      <c r="AR280" s="334"/>
      <c r="AT280" s="300"/>
      <c r="AV280" s="344"/>
      <c r="AX280" s="296"/>
      <c r="AY280" s="298"/>
      <c r="AZ280" s="298"/>
      <c r="BA280" s="289"/>
      <c r="BC280" s="345"/>
      <c r="BD280" s="346"/>
      <c r="BE280" s="346"/>
      <c r="BF280" s="347"/>
      <c r="BH280" s="290"/>
    </row>
    <row r="281" spans="1:60">
      <c r="A281" s="716"/>
      <c r="B281" s="716"/>
      <c r="C281" s="717"/>
      <c r="D281" s="717"/>
      <c r="F281" s="659"/>
      <c r="G281" s="662"/>
      <c r="H281" s="659"/>
      <c r="I281" s="662"/>
      <c r="K281" s="713"/>
      <c r="M281" s="652"/>
      <c r="N281" s="637"/>
      <c r="O281" s="631"/>
      <c r="P281" s="652"/>
      <c r="Q281" s="637"/>
      <c r="R281" s="631"/>
      <c r="T281" s="628"/>
      <c r="U281" s="631"/>
      <c r="V281" s="634"/>
      <c r="W281" s="637"/>
      <c r="X281" s="289"/>
      <c r="Z281" s="296"/>
      <c r="AA281" s="297"/>
      <c r="AB281" s="298"/>
      <c r="AC281" s="339"/>
      <c r="AD281" s="298"/>
      <c r="AE281" s="298"/>
      <c r="AF281" s="289"/>
      <c r="AH281" s="296"/>
      <c r="AI281" s="298"/>
      <c r="AJ281" s="298"/>
      <c r="AK281" s="289"/>
      <c r="AM281" s="300"/>
      <c r="AN281" s="300"/>
      <c r="AP281" s="334" t="s">
        <v>3177</v>
      </c>
      <c r="AQ281" s="334">
        <v>3300</v>
      </c>
      <c r="AR281" s="334">
        <v>3700</v>
      </c>
      <c r="AT281" s="300"/>
      <c r="AV281" s="344"/>
      <c r="AX281" s="296"/>
      <c r="AY281" s="298"/>
      <c r="AZ281" s="298"/>
      <c r="BA281" s="289"/>
      <c r="BC281" s="340"/>
      <c r="BD281" s="341"/>
      <c r="BE281" s="341"/>
      <c r="BF281" s="342"/>
      <c r="BH281" s="290"/>
    </row>
    <row r="282" spans="1:60">
      <c r="A282" s="716"/>
      <c r="B282" s="716"/>
      <c r="C282" s="717"/>
      <c r="D282" s="717"/>
      <c r="F282" s="660"/>
      <c r="G282" s="662"/>
      <c r="H282" s="660"/>
      <c r="I282" s="662"/>
      <c r="K282" s="713"/>
      <c r="M282" s="653"/>
      <c r="N282" s="638"/>
      <c r="O282" s="632"/>
      <c r="P282" s="653"/>
      <c r="Q282" s="638"/>
      <c r="R282" s="632"/>
      <c r="T282" s="629"/>
      <c r="U282" s="632"/>
      <c r="V282" s="635"/>
      <c r="W282" s="638"/>
      <c r="X282" s="307"/>
      <c r="Z282" s="296"/>
      <c r="AA282" s="297"/>
      <c r="AB282" s="298"/>
      <c r="AC282" s="339"/>
      <c r="AD282" s="298"/>
      <c r="AE282" s="298"/>
      <c r="AF282" s="289"/>
      <c r="AH282" s="296"/>
      <c r="AI282" s="298"/>
      <c r="AJ282" s="298"/>
      <c r="AK282" s="289"/>
      <c r="AM282" s="300"/>
      <c r="AN282" s="300"/>
      <c r="AP282" s="334"/>
      <c r="AQ282" s="334"/>
      <c r="AR282" s="334"/>
      <c r="AT282" s="300"/>
      <c r="AV282" s="344"/>
      <c r="AX282" s="296"/>
      <c r="AY282" s="298"/>
      <c r="AZ282" s="298"/>
      <c r="BA282" s="289"/>
      <c r="BC282" s="345"/>
      <c r="BD282" s="346"/>
      <c r="BE282" s="346"/>
      <c r="BF282" s="347"/>
      <c r="BH282" s="290"/>
    </row>
    <row r="283" spans="1:60">
      <c r="A283" s="716"/>
      <c r="B283" s="716"/>
      <c r="C283" s="717"/>
      <c r="D283" s="717" t="s">
        <v>87</v>
      </c>
      <c r="F283" s="663">
        <v>177140</v>
      </c>
      <c r="G283" s="665"/>
      <c r="H283" s="663">
        <v>170570</v>
      </c>
      <c r="I283" s="665"/>
      <c r="K283" s="713"/>
      <c r="L283" s="286" t="s">
        <v>2966</v>
      </c>
      <c r="M283" s="654">
        <v>1650</v>
      </c>
      <c r="N283" s="648"/>
      <c r="O283" s="642" t="s">
        <v>3219</v>
      </c>
      <c r="P283" s="656">
        <v>1590</v>
      </c>
      <c r="Q283" s="648"/>
      <c r="R283" s="642" t="s">
        <v>3219</v>
      </c>
      <c r="S283" s="286" t="s">
        <v>2966</v>
      </c>
      <c r="T283" s="639">
        <v>67770</v>
      </c>
      <c r="U283" s="642"/>
      <c r="V283" s="645">
        <v>670</v>
      </c>
      <c r="W283" s="648"/>
      <c r="X283" s="289" t="s">
        <v>3219</v>
      </c>
      <c r="Z283" s="296"/>
      <c r="AA283" s="297"/>
      <c r="AB283" s="298"/>
      <c r="AC283" s="339"/>
      <c r="AD283" s="298"/>
      <c r="AE283" s="298"/>
      <c r="AF283" s="289"/>
      <c r="AH283" s="296"/>
      <c r="AI283" s="298"/>
      <c r="AJ283" s="298"/>
      <c r="AK283" s="289"/>
      <c r="AM283" s="300"/>
      <c r="AN283" s="300"/>
      <c r="AP283" s="334" t="s">
        <v>3179</v>
      </c>
      <c r="AQ283" s="334">
        <v>2900</v>
      </c>
      <c r="AR283" s="334">
        <v>3200</v>
      </c>
      <c r="AT283" s="300"/>
      <c r="AV283" s="344">
        <v>0.13</v>
      </c>
      <c r="AX283" s="296"/>
      <c r="AY283" s="298"/>
      <c r="AZ283" s="298"/>
      <c r="BA283" s="289"/>
      <c r="BC283" s="345">
        <v>0.02</v>
      </c>
      <c r="BD283" s="346">
        <v>0.03</v>
      </c>
      <c r="BE283" s="346">
        <v>0.05</v>
      </c>
      <c r="BF283" s="347">
        <v>0.06</v>
      </c>
      <c r="BH283" s="290">
        <v>0.96</v>
      </c>
    </row>
    <row r="284" spans="1:60">
      <c r="A284" s="716"/>
      <c r="B284" s="716"/>
      <c r="C284" s="717"/>
      <c r="D284" s="717"/>
      <c r="F284" s="659"/>
      <c r="G284" s="666"/>
      <c r="H284" s="659"/>
      <c r="I284" s="666"/>
      <c r="K284" s="713"/>
      <c r="M284" s="654"/>
      <c r="N284" s="649"/>
      <c r="O284" s="643"/>
      <c r="P284" s="652"/>
      <c r="Q284" s="649"/>
      <c r="R284" s="643"/>
      <c r="T284" s="640"/>
      <c r="U284" s="643"/>
      <c r="V284" s="646"/>
      <c r="W284" s="649"/>
      <c r="X284" s="289"/>
      <c r="Z284" s="296"/>
      <c r="AA284" s="297"/>
      <c r="AB284" s="298"/>
      <c r="AC284" s="339"/>
      <c r="AD284" s="298"/>
      <c r="AE284" s="298"/>
      <c r="AF284" s="289"/>
      <c r="AH284" s="296"/>
      <c r="AI284" s="298"/>
      <c r="AJ284" s="298"/>
      <c r="AK284" s="289"/>
      <c r="AM284" s="300"/>
      <c r="AN284" s="300"/>
      <c r="AP284" s="334"/>
      <c r="AQ284" s="334"/>
      <c r="AR284" s="334"/>
      <c r="AT284" s="300"/>
      <c r="AV284" s="344"/>
      <c r="AX284" s="296"/>
      <c r="AY284" s="298"/>
      <c r="AZ284" s="298"/>
      <c r="BA284" s="289"/>
      <c r="BC284" s="345"/>
      <c r="BD284" s="346"/>
      <c r="BE284" s="346"/>
      <c r="BF284" s="347"/>
      <c r="BH284" s="290"/>
    </row>
    <row r="285" spans="1:60">
      <c r="A285" s="716"/>
      <c r="B285" s="716"/>
      <c r="C285" s="717"/>
      <c r="D285" s="717"/>
      <c r="F285" s="659"/>
      <c r="G285" s="666"/>
      <c r="H285" s="659"/>
      <c r="I285" s="666"/>
      <c r="K285" s="713"/>
      <c r="M285" s="654"/>
      <c r="N285" s="649"/>
      <c r="O285" s="643"/>
      <c r="P285" s="652"/>
      <c r="Q285" s="649"/>
      <c r="R285" s="643"/>
      <c r="T285" s="640"/>
      <c r="U285" s="643"/>
      <c r="V285" s="646"/>
      <c r="W285" s="649"/>
      <c r="X285" s="289"/>
      <c r="Z285" s="296"/>
      <c r="AA285" s="297"/>
      <c r="AB285" s="298"/>
      <c r="AC285" s="339"/>
      <c r="AD285" s="298"/>
      <c r="AE285" s="298"/>
      <c r="AF285" s="289"/>
      <c r="AH285" s="296"/>
      <c r="AI285" s="298"/>
      <c r="AJ285" s="298"/>
      <c r="AK285" s="289"/>
      <c r="AM285" s="300"/>
      <c r="AN285" s="300"/>
      <c r="AP285" s="334" t="s">
        <v>3181</v>
      </c>
      <c r="AQ285" s="334">
        <v>2600</v>
      </c>
      <c r="AR285" s="334">
        <v>2900</v>
      </c>
      <c r="AT285" s="300"/>
      <c r="AV285" s="344"/>
      <c r="AX285" s="296"/>
      <c r="AY285" s="298"/>
      <c r="AZ285" s="298"/>
      <c r="BA285" s="289"/>
      <c r="BC285" s="345"/>
      <c r="BD285" s="346"/>
      <c r="BE285" s="346"/>
      <c r="BF285" s="347"/>
      <c r="BH285" s="290"/>
    </row>
    <row r="286" spans="1:60">
      <c r="A286" s="716"/>
      <c r="B286" s="716"/>
      <c r="C286" s="717"/>
      <c r="D286" s="717"/>
      <c r="F286" s="664"/>
      <c r="G286" s="667"/>
      <c r="H286" s="664"/>
      <c r="I286" s="667"/>
      <c r="K286" s="714"/>
      <c r="M286" s="655"/>
      <c r="N286" s="650"/>
      <c r="O286" s="644"/>
      <c r="P286" s="657"/>
      <c r="Q286" s="650"/>
      <c r="R286" s="644"/>
      <c r="T286" s="641"/>
      <c r="U286" s="644"/>
      <c r="V286" s="647"/>
      <c r="W286" s="650"/>
      <c r="X286" s="289"/>
      <c r="Z286" s="296"/>
      <c r="AA286" s="297"/>
      <c r="AB286" s="298"/>
      <c r="AC286" s="339"/>
      <c r="AD286" s="298"/>
      <c r="AE286" s="298"/>
      <c r="AF286" s="289"/>
      <c r="AH286" s="296"/>
      <c r="AI286" s="298"/>
      <c r="AJ286" s="298"/>
      <c r="AK286" s="289"/>
      <c r="AM286" s="311"/>
      <c r="AN286" s="311"/>
      <c r="AP286" s="334"/>
      <c r="AQ286" s="334"/>
      <c r="AR286" s="334"/>
      <c r="AT286" s="300"/>
      <c r="AV286" s="348"/>
      <c r="AX286" s="296"/>
      <c r="AY286" s="298"/>
      <c r="AZ286" s="298"/>
      <c r="BA286" s="289"/>
      <c r="BC286" s="345"/>
      <c r="BD286" s="346"/>
      <c r="BE286" s="346"/>
      <c r="BF286" s="347"/>
      <c r="BH286" s="290"/>
    </row>
    <row r="287" spans="1:60" ht="30.75" customHeight="1">
      <c r="A287" s="716" t="s">
        <v>3207</v>
      </c>
      <c r="B287" s="716" t="s">
        <v>3170</v>
      </c>
      <c r="C287" s="717" t="s">
        <v>3171</v>
      </c>
      <c r="D287" s="717" t="s">
        <v>3172</v>
      </c>
      <c r="F287" s="658">
        <v>138780</v>
      </c>
      <c r="G287" s="662">
        <v>204530</v>
      </c>
      <c r="H287" s="658">
        <v>123780</v>
      </c>
      <c r="I287" s="662">
        <v>189530</v>
      </c>
      <c r="K287" s="712">
        <v>0.84</v>
      </c>
      <c r="L287" s="286" t="s">
        <v>2966</v>
      </c>
      <c r="M287" s="651">
        <v>1260</v>
      </c>
      <c r="N287" s="636">
        <v>1920</v>
      </c>
      <c r="O287" s="630" t="s">
        <v>3236</v>
      </c>
      <c r="P287" s="652">
        <v>1110</v>
      </c>
      <c r="Q287" s="636">
        <v>1770</v>
      </c>
      <c r="R287" s="630" t="s">
        <v>3236</v>
      </c>
      <c r="S287" s="286" t="s">
        <v>2966</v>
      </c>
      <c r="T287" s="627">
        <v>132070</v>
      </c>
      <c r="U287" s="630">
        <v>66030</v>
      </c>
      <c r="V287" s="633">
        <v>1320</v>
      </c>
      <c r="W287" s="636">
        <v>660</v>
      </c>
      <c r="X287" s="287" t="s">
        <v>2913</v>
      </c>
      <c r="Y287" s="286" t="s">
        <v>2966</v>
      </c>
      <c r="Z287" s="691" t="s">
        <v>3178</v>
      </c>
      <c r="AA287" s="694"/>
      <c r="AB287" s="298"/>
      <c r="AC287" s="339"/>
      <c r="AD287" s="298"/>
      <c r="AE287" s="298"/>
      <c r="AF287" s="289"/>
      <c r="AG287" s="286" t="s">
        <v>2966</v>
      </c>
      <c r="AH287" s="332">
        <v>20970</v>
      </c>
      <c r="AI287" s="330" t="s">
        <v>2966</v>
      </c>
      <c r="AJ287" s="330">
        <v>150</v>
      </c>
      <c r="AK287" s="287" t="s">
        <v>3173</v>
      </c>
      <c r="AL287" s="286" t="s">
        <v>2966</v>
      </c>
      <c r="AM287" s="300">
        <v>5200</v>
      </c>
      <c r="AN287" s="300">
        <v>5800</v>
      </c>
      <c r="AO287" s="286" t="s">
        <v>2966</v>
      </c>
      <c r="AP287" s="334" t="s">
        <v>3175</v>
      </c>
      <c r="AQ287" s="334">
        <v>10600</v>
      </c>
      <c r="AR287" s="334">
        <v>11800</v>
      </c>
      <c r="AS287" s="286" t="s">
        <v>3176</v>
      </c>
      <c r="AT287" s="333">
        <v>820</v>
      </c>
      <c r="AU287" s="286" t="s">
        <v>3176</v>
      </c>
      <c r="AV287" s="344" t="s">
        <v>3055</v>
      </c>
      <c r="AW287" s="286" t="s">
        <v>3176</v>
      </c>
      <c r="AX287" s="332">
        <v>14990</v>
      </c>
      <c r="AY287" s="330" t="s">
        <v>2966</v>
      </c>
      <c r="AZ287" s="330">
        <v>140</v>
      </c>
      <c r="BA287" s="287" t="s">
        <v>3173</v>
      </c>
      <c r="BC287" s="353" t="s">
        <v>3103</v>
      </c>
      <c r="BD287" s="354" t="s">
        <v>3103</v>
      </c>
      <c r="BE287" s="354" t="s">
        <v>3103</v>
      </c>
      <c r="BF287" s="355" t="s">
        <v>3103</v>
      </c>
      <c r="BH287" s="288" t="s">
        <v>2965</v>
      </c>
    </row>
    <row r="288" spans="1:60">
      <c r="A288" s="716"/>
      <c r="B288" s="716"/>
      <c r="C288" s="717"/>
      <c r="D288" s="717"/>
      <c r="F288" s="659"/>
      <c r="G288" s="662"/>
      <c r="H288" s="659"/>
      <c r="I288" s="662"/>
      <c r="K288" s="713"/>
      <c r="M288" s="652"/>
      <c r="N288" s="637"/>
      <c r="O288" s="631"/>
      <c r="P288" s="652"/>
      <c r="Q288" s="637"/>
      <c r="R288" s="631"/>
      <c r="T288" s="628"/>
      <c r="U288" s="631"/>
      <c r="V288" s="634"/>
      <c r="W288" s="637"/>
      <c r="X288" s="289"/>
      <c r="Z288" s="691"/>
      <c r="AA288" s="694"/>
      <c r="AB288" s="298"/>
      <c r="AC288" s="339"/>
      <c r="AD288" s="298"/>
      <c r="AE288" s="298"/>
      <c r="AF288" s="289"/>
      <c r="AH288" s="296"/>
      <c r="AI288" s="298"/>
      <c r="AJ288" s="298"/>
      <c r="AK288" s="289"/>
      <c r="AM288" s="300"/>
      <c r="AN288" s="300"/>
      <c r="AP288" s="334"/>
      <c r="AQ288" s="334"/>
      <c r="AR288" s="334"/>
      <c r="AT288" s="300"/>
      <c r="AV288" s="344"/>
      <c r="AX288" s="296"/>
      <c r="AY288" s="298"/>
      <c r="AZ288" s="298"/>
      <c r="BA288" s="289"/>
      <c r="BC288" s="345"/>
      <c r="BD288" s="346"/>
      <c r="BE288" s="346"/>
      <c r="BF288" s="347"/>
      <c r="BH288" s="290"/>
    </row>
    <row r="289" spans="1:60">
      <c r="A289" s="716"/>
      <c r="B289" s="716"/>
      <c r="C289" s="717"/>
      <c r="D289" s="717"/>
      <c r="F289" s="659"/>
      <c r="G289" s="662"/>
      <c r="H289" s="659"/>
      <c r="I289" s="662"/>
      <c r="K289" s="713"/>
      <c r="M289" s="652"/>
      <c r="N289" s="637"/>
      <c r="O289" s="631"/>
      <c r="P289" s="652"/>
      <c r="Q289" s="637"/>
      <c r="R289" s="631"/>
      <c r="T289" s="628"/>
      <c r="U289" s="631"/>
      <c r="V289" s="634"/>
      <c r="W289" s="637"/>
      <c r="X289" s="289"/>
      <c r="Z289" s="691"/>
      <c r="AA289" s="694"/>
      <c r="AB289" s="298"/>
      <c r="AC289" s="339"/>
      <c r="AD289" s="298"/>
      <c r="AE289" s="298"/>
      <c r="AF289" s="289"/>
      <c r="AH289" s="296"/>
      <c r="AI289" s="298"/>
      <c r="AJ289" s="298"/>
      <c r="AK289" s="289"/>
      <c r="AM289" s="300"/>
      <c r="AN289" s="300"/>
      <c r="AP289" s="334" t="s">
        <v>3177</v>
      </c>
      <c r="AQ289" s="334">
        <v>5800</v>
      </c>
      <c r="AR289" s="334">
        <v>6500</v>
      </c>
      <c r="AT289" s="300"/>
      <c r="AV289" s="344"/>
      <c r="AX289" s="296"/>
      <c r="AY289" s="298"/>
      <c r="AZ289" s="298"/>
      <c r="BA289" s="289"/>
      <c r="BC289" s="340"/>
      <c r="BD289" s="341"/>
      <c r="BE289" s="341"/>
      <c r="BF289" s="342"/>
      <c r="BH289" s="290"/>
    </row>
    <row r="290" spans="1:60">
      <c r="A290" s="716"/>
      <c r="B290" s="716"/>
      <c r="C290" s="717"/>
      <c r="D290" s="717"/>
      <c r="F290" s="660"/>
      <c r="G290" s="662"/>
      <c r="H290" s="660"/>
      <c r="I290" s="662"/>
      <c r="K290" s="713"/>
      <c r="M290" s="653"/>
      <c r="N290" s="638"/>
      <c r="O290" s="632"/>
      <c r="P290" s="653"/>
      <c r="Q290" s="638"/>
      <c r="R290" s="632"/>
      <c r="T290" s="629"/>
      <c r="U290" s="632"/>
      <c r="V290" s="635"/>
      <c r="W290" s="638"/>
      <c r="X290" s="307"/>
      <c r="Z290" s="691"/>
      <c r="AA290" s="694"/>
      <c r="AB290" s="298"/>
      <c r="AC290" s="339"/>
      <c r="AD290" s="298"/>
      <c r="AE290" s="298"/>
      <c r="AF290" s="289"/>
      <c r="AH290" s="296"/>
      <c r="AI290" s="298"/>
      <c r="AJ290" s="298"/>
      <c r="AK290" s="289"/>
      <c r="AM290" s="300"/>
      <c r="AN290" s="300"/>
      <c r="AP290" s="334"/>
      <c r="AQ290" s="334"/>
      <c r="AR290" s="334"/>
      <c r="AT290" s="300"/>
      <c r="AV290" s="344"/>
      <c r="AX290" s="296"/>
      <c r="AY290" s="298"/>
      <c r="AZ290" s="298"/>
      <c r="BA290" s="289"/>
      <c r="BC290" s="345"/>
      <c r="BD290" s="346"/>
      <c r="BE290" s="346"/>
      <c r="BF290" s="347"/>
      <c r="BH290" s="290"/>
    </row>
    <row r="291" spans="1:60">
      <c r="A291" s="716"/>
      <c r="B291" s="716"/>
      <c r="C291" s="717"/>
      <c r="D291" s="717" t="s">
        <v>87</v>
      </c>
      <c r="F291" s="663">
        <v>204530</v>
      </c>
      <c r="G291" s="665"/>
      <c r="H291" s="663">
        <v>189530</v>
      </c>
      <c r="I291" s="665"/>
      <c r="K291" s="713"/>
      <c r="L291" s="286" t="s">
        <v>2966</v>
      </c>
      <c r="M291" s="654">
        <v>1920</v>
      </c>
      <c r="N291" s="648"/>
      <c r="O291" s="642" t="s">
        <v>3236</v>
      </c>
      <c r="P291" s="656">
        <v>1770</v>
      </c>
      <c r="Q291" s="648"/>
      <c r="R291" s="642" t="s">
        <v>3236</v>
      </c>
      <c r="S291" s="286" t="s">
        <v>2966</v>
      </c>
      <c r="T291" s="639">
        <v>66030</v>
      </c>
      <c r="U291" s="642"/>
      <c r="V291" s="645">
        <v>660</v>
      </c>
      <c r="W291" s="648"/>
      <c r="X291" s="289" t="s">
        <v>2913</v>
      </c>
      <c r="Z291" s="296"/>
      <c r="AA291" s="297"/>
      <c r="AB291" s="298"/>
      <c r="AC291" s="339"/>
      <c r="AD291" s="298"/>
      <c r="AE291" s="298"/>
      <c r="AF291" s="289"/>
      <c r="AH291" s="296"/>
      <c r="AI291" s="298"/>
      <c r="AJ291" s="298"/>
      <c r="AK291" s="289"/>
      <c r="AM291" s="300"/>
      <c r="AN291" s="300"/>
      <c r="AP291" s="334" t="s">
        <v>3179</v>
      </c>
      <c r="AQ291" s="334">
        <v>5100</v>
      </c>
      <c r="AR291" s="334">
        <v>5600</v>
      </c>
      <c r="AT291" s="300"/>
      <c r="AV291" s="344">
        <v>0.12</v>
      </c>
      <c r="AX291" s="296"/>
      <c r="AY291" s="298"/>
      <c r="AZ291" s="298"/>
      <c r="BA291" s="289"/>
      <c r="BC291" s="345">
        <v>0.02</v>
      </c>
      <c r="BD291" s="346">
        <v>0.03</v>
      </c>
      <c r="BE291" s="346">
        <v>0.05</v>
      </c>
      <c r="BF291" s="347">
        <v>0.06</v>
      </c>
      <c r="BH291" s="290">
        <v>0.91</v>
      </c>
    </row>
    <row r="292" spans="1:60">
      <c r="A292" s="716"/>
      <c r="B292" s="716"/>
      <c r="C292" s="717"/>
      <c r="D292" s="717"/>
      <c r="F292" s="659"/>
      <c r="G292" s="666"/>
      <c r="H292" s="659"/>
      <c r="I292" s="666"/>
      <c r="K292" s="713"/>
      <c r="M292" s="654"/>
      <c r="N292" s="649"/>
      <c r="O292" s="643"/>
      <c r="P292" s="652"/>
      <c r="Q292" s="649"/>
      <c r="R292" s="643"/>
      <c r="T292" s="640"/>
      <c r="U292" s="643"/>
      <c r="V292" s="646"/>
      <c r="W292" s="649"/>
      <c r="X292" s="289"/>
      <c r="Z292" s="296"/>
      <c r="AA292" s="297"/>
      <c r="AB292" s="298"/>
      <c r="AC292" s="339"/>
      <c r="AD292" s="298"/>
      <c r="AE292" s="298"/>
      <c r="AF292" s="289"/>
      <c r="AH292" s="296"/>
      <c r="AI292" s="298"/>
      <c r="AJ292" s="298"/>
      <c r="AK292" s="289"/>
      <c r="AM292" s="300"/>
      <c r="AN292" s="300"/>
      <c r="AP292" s="334"/>
      <c r="AQ292" s="334"/>
      <c r="AR292" s="334"/>
      <c r="AT292" s="300"/>
      <c r="AV292" s="344"/>
      <c r="AX292" s="296"/>
      <c r="AY292" s="298"/>
      <c r="AZ292" s="298"/>
      <c r="BA292" s="289"/>
      <c r="BC292" s="345"/>
      <c r="BD292" s="346"/>
      <c r="BE292" s="346"/>
      <c r="BF292" s="347"/>
      <c r="BH292" s="290"/>
    </row>
    <row r="293" spans="1:60">
      <c r="A293" s="716"/>
      <c r="B293" s="716"/>
      <c r="C293" s="717"/>
      <c r="D293" s="717"/>
      <c r="F293" s="659"/>
      <c r="G293" s="666"/>
      <c r="H293" s="659"/>
      <c r="I293" s="666"/>
      <c r="K293" s="713"/>
      <c r="M293" s="654"/>
      <c r="N293" s="649"/>
      <c r="O293" s="643"/>
      <c r="P293" s="652"/>
      <c r="Q293" s="649"/>
      <c r="R293" s="643"/>
      <c r="T293" s="640"/>
      <c r="U293" s="643"/>
      <c r="V293" s="646"/>
      <c r="W293" s="649"/>
      <c r="X293" s="289"/>
      <c r="Z293" s="296" t="s">
        <v>3180</v>
      </c>
      <c r="AA293" s="297">
        <v>231800</v>
      </c>
      <c r="AB293" s="298" t="s">
        <v>2966</v>
      </c>
      <c r="AC293" s="339">
        <v>2310</v>
      </c>
      <c r="AD293" s="298" t="s">
        <v>3173</v>
      </c>
      <c r="AF293" s="289"/>
      <c r="AH293" s="296"/>
      <c r="AI293" s="298"/>
      <c r="AJ293" s="298"/>
      <c r="AK293" s="289"/>
      <c r="AM293" s="300"/>
      <c r="AN293" s="300"/>
      <c r="AP293" s="334" t="s">
        <v>3181</v>
      </c>
      <c r="AQ293" s="334">
        <v>4500</v>
      </c>
      <c r="AR293" s="334">
        <v>5000</v>
      </c>
      <c r="AT293" s="300"/>
      <c r="AV293" s="344"/>
      <c r="AX293" s="296"/>
      <c r="AY293" s="298"/>
      <c r="AZ293" s="298"/>
      <c r="BA293" s="289"/>
      <c r="BC293" s="345"/>
      <c r="BD293" s="346"/>
      <c r="BE293" s="346"/>
      <c r="BF293" s="347"/>
      <c r="BH293" s="290"/>
    </row>
    <row r="294" spans="1:60">
      <c r="A294" s="716"/>
      <c r="B294" s="716"/>
      <c r="C294" s="717"/>
      <c r="D294" s="717"/>
      <c r="F294" s="664"/>
      <c r="G294" s="667"/>
      <c r="H294" s="664"/>
      <c r="I294" s="667"/>
      <c r="K294" s="713"/>
      <c r="M294" s="655"/>
      <c r="N294" s="650"/>
      <c r="O294" s="644"/>
      <c r="P294" s="657"/>
      <c r="Q294" s="650"/>
      <c r="R294" s="644"/>
      <c r="T294" s="641"/>
      <c r="U294" s="644"/>
      <c r="V294" s="647"/>
      <c r="W294" s="650"/>
      <c r="X294" s="289"/>
      <c r="Z294" s="296"/>
      <c r="AA294" s="297"/>
      <c r="AB294" s="298"/>
      <c r="AC294" s="339"/>
      <c r="AD294" s="298"/>
      <c r="AE294" s="298"/>
      <c r="AF294" s="289"/>
      <c r="AH294" s="308"/>
      <c r="AI294" s="310"/>
      <c r="AJ294" s="310"/>
      <c r="AK294" s="307"/>
      <c r="AM294" s="300"/>
      <c r="AN294" s="300"/>
      <c r="AP294" s="334"/>
      <c r="AQ294" s="334"/>
      <c r="AR294" s="334"/>
      <c r="AT294" s="311"/>
      <c r="AV294" s="344"/>
      <c r="AX294" s="308"/>
      <c r="AY294" s="310"/>
      <c r="AZ294" s="310"/>
      <c r="BA294" s="307"/>
      <c r="BC294" s="349"/>
      <c r="BD294" s="350"/>
      <c r="BE294" s="350"/>
      <c r="BF294" s="351"/>
      <c r="BH294" s="316"/>
    </row>
    <row r="295" spans="1:60" ht="22.5">
      <c r="A295" s="716"/>
      <c r="B295" s="716" t="s">
        <v>3182</v>
      </c>
      <c r="C295" s="717" t="s">
        <v>3171</v>
      </c>
      <c r="D295" s="717" t="s">
        <v>3172</v>
      </c>
      <c r="F295" s="658">
        <v>123730</v>
      </c>
      <c r="G295" s="661">
        <v>189480</v>
      </c>
      <c r="H295" s="658">
        <v>112470</v>
      </c>
      <c r="I295" s="661">
        <v>178220</v>
      </c>
      <c r="K295" s="713"/>
      <c r="L295" s="286" t="s">
        <v>2966</v>
      </c>
      <c r="M295" s="651">
        <v>1110</v>
      </c>
      <c r="N295" s="636">
        <v>1770</v>
      </c>
      <c r="O295" s="630" t="s">
        <v>3236</v>
      </c>
      <c r="P295" s="652">
        <v>1000</v>
      </c>
      <c r="Q295" s="636">
        <v>1660</v>
      </c>
      <c r="R295" s="630" t="s">
        <v>3236</v>
      </c>
      <c r="S295" s="286" t="s">
        <v>2966</v>
      </c>
      <c r="T295" s="627">
        <v>132070</v>
      </c>
      <c r="U295" s="630">
        <v>66030</v>
      </c>
      <c r="V295" s="633">
        <v>1320</v>
      </c>
      <c r="W295" s="636">
        <v>660</v>
      </c>
      <c r="X295" s="287" t="s">
        <v>2913</v>
      </c>
      <c r="Z295" s="296" t="s">
        <v>3183</v>
      </c>
      <c r="AA295" s="297">
        <v>248100</v>
      </c>
      <c r="AB295" s="298"/>
      <c r="AC295" s="339">
        <v>2480</v>
      </c>
      <c r="AD295" s="298" t="s">
        <v>3173</v>
      </c>
      <c r="AE295" s="298"/>
      <c r="AF295" s="289"/>
      <c r="AG295" s="286" t="s">
        <v>2966</v>
      </c>
      <c r="AH295" s="296">
        <v>17020</v>
      </c>
      <c r="AI295" s="298" t="s">
        <v>2966</v>
      </c>
      <c r="AJ295" s="298">
        <v>110</v>
      </c>
      <c r="AK295" s="289" t="s">
        <v>3173</v>
      </c>
      <c r="AL295" s="286" t="s">
        <v>2966</v>
      </c>
      <c r="AM295" s="333">
        <v>4600</v>
      </c>
      <c r="AN295" s="333">
        <v>5000</v>
      </c>
      <c r="AO295" s="286" t="s">
        <v>2966</v>
      </c>
      <c r="AP295" s="334" t="s">
        <v>3175</v>
      </c>
      <c r="AQ295" s="334">
        <v>9400</v>
      </c>
      <c r="AR295" s="334">
        <v>10500</v>
      </c>
      <c r="AS295" s="286" t="s">
        <v>3176</v>
      </c>
      <c r="AT295" s="300">
        <v>610</v>
      </c>
      <c r="AU295" s="286" t="s">
        <v>3176</v>
      </c>
      <c r="AV295" s="352" t="s">
        <v>3055</v>
      </c>
      <c r="AW295" s="286" t="s">
        <v>3176</v>
      </c>
      <c r="AX295" s="296">
        <v>11240</v>
      </c>
      <c r="AY295" s="298" t="s">
        <v>2966</v>
      </c>
      <c r="AZ295" s="298">
        <v>110</v>
      </c>
      <c r="BA295" s="289" t="s">
        <v>3173</v>
      </c>
      <c r="BC295" s="353" t="s">
        <v>3103</v>
      </c>
      <c r="BD295" s="354" t="s">
        <v>3103</v>
      </c>
      <c r="BE295" s="354" t="s">
        <v>3103</v>
      </c>
      <c r="BF295" s="355" t="s">
        <v>3103</v>
      </c>
      <c r="BH295" s="290" t="s">
        <v>2965</v>
      </c>
    </row>
    <row r="296" spans="1:60">
      <c r="A296" s="716"/>
      <c r="B296" s="716"/>
      <c r="C296" s="717"/>
      <c r="D296" s="717"/>
      <c r="F296" s="659"/>
      <c r="G296" s="662"/>
      <c r="H296" s="659"/>
      <c r="I296" s="662"/>
      <c r="K296" s="713"/>
      <c r="M296" s="652"/>
      <c r="N296" s="637"/>
      <c r="O296" s="631"/>
      <c r="P296" s="652"/>
      <c r="Q296" s="637"/>
      <c r="R296" s="631"/>
      <c r="T296" s="628"/>
      <c r="U296" s="631"/>
      <c r="V296" s="634"/>
      <c r="W296" s="637"/>
      <c r="X296" s="289"/>
      <c r="Z296" s="296"/>
      <c r="AA296" s="297"/>
      <c r="AB296" s="298"/>
      <c r="AC296" s="339"/>
      <c r="AD296" s="298"/>
      <c r="AE296" s="298"/>
      <c r="AF296" s="289"/>
      <c r="AH296" s="296"/>
      <c r="AI296" s="298"/>
      <c r="AJ296" s="298"/>
      <c r="AK296" s="289"/>
      <c r="AM296" s="300"/>
      <c r="AN296" s="300"/>
      <c r="AP296" s="334"/>
      <c r="AQ296" s="334"/>
      <c r="AR296" s="334"/>
      <c r="AT296" s="300"/>
      <c r="AV296" s="344"/>
      <c r="AX296" s="296"/>
      <c r="AY296" s="298"/>
      <c r="AZ296" s="298"/>
      <c r="BA296" s="289"/>
      <c r="BC296" s="345"/>
      <c r="BD296" s="346"/>
      <c r="BE296" s="346"/>
      <c r="BF296" s="347"/>
      <c r="BH296" s="290"/>
    </row>
    <row r="297" spans="1:60">
      <c r="A297" s="716"/>
      <c r="B297" s="716"/>
      <c r="C297" s="717"/>
      <c r="D297" s="717"/>
      <c r="F297" s="659"/>
      <c r="G297" s="662"/>
      <c r="H297" s="659"/>
      <c r="I297" s="662"/>
      <c r="K297" s="713"/>
      <c r="M297" s="652"/>
      <c r="N297" s="637"/>
      <c r="O297" s="631"/>
      <c r="P297" s="652"/>
      <c r="Q297" s="637"/>
      <c r="R297" s="631"/>
      <c r="T297" s="628"/>
      <c r="U297" s="631"/>
      <c r="V297" s="634"/>
      <c r="W297" s="637"/>
      <c r="X297" s="289"/>
      <c r="Z297" s="296" t="s">
        <v>3184</v>
      </c>
      <c r="AA297" s="297">
        <v>280800</v>
      </c>
      <c r="AB297" s="298"/>
      <c r="AC297" s="339">
        <v>2800</v>
      </c>
      <c r="AD297" s="298" t="s">
        <v>3173</v>
      </c>
      <c r="AE297" s="298"/>
      <c r="AF297" s="289"/>
      <c r="AH297" s="296"/>
      <c r="AI297" s="298"/>
      <c r="AJ297" s="298"/>
      <c r="AK297" s="289"/>
      <c r="AM297" s="300"/>
      <c r="AN297" s="300"/>
      <c r="AP297" s="334" t="s">
        <v>3177</v>
      </c>
      <c r="AQ297" s="334">
        <v>5200</v>
      </c>
      <c r="AR297" s="334">
        <v>5700</v>
      </c>
      <c r="AT297" s="300"/>
      <c r="AV297" s="344"/>
      <c r="AX297" s="296"/>
      <c r="AY297" s="298"/>
      <c r="AZ297" s="298"/>
      <c r="BA297" s="289"/>
      <c r="BC297" s="340"/>
      <c r="BD297" s="341"/>
      <c r="BE297" s="341"/>
      <c r="BF297" s="342"/>
      <c r="BH297" s="290"/>
    </row>
    <row r="298" spans="1:60">
      <c r="A298" s="716"/>
      <c r="B298" s="716"/>
      <c r="C298" s="717"/>
      <c r="D298" s="717"/>
      <c r="F298" s="660"/>
      <c r="G298" s="662"/>
      <c r="H298" s="660"/>
      <c r="I298" s="662"/>
      <c r="K298" s="713"/>
      <c r="M298" s="653"/>
      <c r="N298" s="638"/>
      <c r="O298" s="632"/>
      <c r="P298" s="653"/>
      <c r="Q298" s="638"/>
      <c r="R298" s="632"/>
      <c r="T298" s="629"/>
      <c r="U298" s="632"/>
      <c r="V298" s="635"/>
      <c r="W298" s="638"/>
      <c r="X298" s="307"/>
      <c r="Z298" s="296"/>
      <c r="AA298" s="297"/>
      <c r="AB298" s="298"/>
      <c r="AC298" s="339"/>
      <c r="AD298" s="298"/>
      <c r="AE298" s="298"/>
      <c r="AF298" s="289"/>
      <c r="AH298" s="296"/>
      <c r="AI298" s="298"/>
      <c r="AJ298" s="298"/>
      <c r="AK298" s="289"/>
      <c r="AM298" s="300"/>
      <c r="AN298" s="300"/>
      <c r="AP298" s="334"/>
      <c r="AQ298" s="334"/>
      <c r="AR298" s="334"/>
      <c r="AT298" s="300"/>
      <c r="AV298" s="344"/>
      <c r="AX298" s="296"/>
      <c r="AY298" s="298"/>
      <c r="AZ298" s="298"/>
      <c r="BA298" s="289"/>
      <c r="BC298" s="345"/>
      <c r="BD298" s="346"/>
      <c r="BE298" s="346"/>
      <c r="BF298" s="347"/>
      <c r="BH298" s="290"/>
    </row>
    <row r="299" spans="1:60">
      <c r="A299" s="716"/>
      <c r="B299" s="716"/>
      <c r="C299" s="717"/>
      <c r="D299" s="717" t="s">
        <v>87</v>
      </c>
      <c r="F299" s="663">
        <v>189480</v>
      </c>
      <c r="G299" s="665"/>
      <c r="H299" s="663">
        <v>178220</v>
      </c>
      <c r="I299" s="665"/>
      <c r="K299" s="713"/>
      <c r="L299" s="286" t="s">
        <v>2966</v>
      </c>
      <c r="M299" s="654">
        <v>1770</v>
      </c>
      <c r="N299" s="648"/>
      <c r="O299" s="642" t="s">
        <v>3236</v>
      </c>
      <c r="P299" s="656">
        <v>1660</v>
      </c>
      <c r="Q299" s="648"/>
      <c r="R299" s="642" t="s">
        <v>3236</v>
      </c>
      <c r="S299" s="286" t="s">
        <v>2966</v>
      </c>
      <c r="T299" s="639">
        <v>66030</v>
      </c>
      <c r="U299" s="642"/>
      <c r="V299" s="645">
        <v>660</v>
      </c>
      <c r="W299" s="648"/>
      <c r="X299" s="289" t="s">
        <v>2913</v>
      </c>
      <c r="Z299" s="296" t="s">
        <v>3185</v>
      </c>
      <c r="AA299" s="297">
        <v>313400</v>
      </c>
      <c r="AB299" s="298"/>
      <c r="AC299" s="339">
        <v>3130</v>
      </c>
      <c r="AD299" s="298" t="s">
        <v>3173</v>
      </c>
      <c r="AE299" s="298"/>
      <c r="AF299" s="289"/>
      <c r="AH299" s="296"/>
      <c r="AI299" s="298"/>
      <c r="AJ299" s="298"/>
      <c r="AK299" s="289"/>
      <c r="AM299" s="300"/>
      <c r="AN299" s="300"/>
      <c r="AP299" s="334" t="s">
        <v>3179</v>
      </c>
      <c r="AQ299" s="334">
        <v>4500</v>
      </c>
      <c r="AR299" s="334">
        <v>5000</v>
      </c>
      <c r="AT299" s="300"/>
      <c r="AV299" s="344">
        <v>0.11</v>
      </c>
      <c r="AX299" s="296"/>
      <c r="AY299" s="298"/>
      <c r="AZ299" s="298"/>
      <c r="BA299" s="289"/>
      <c r="BC299" s="345">
        <v>0.02</v>
      </c>
      <c r="BD299" s="346">
        <v>0.03</v>
      </c>
      <c r="BE299" s="346">
        <v>0.05</v>
      </c>
      <c r="BF299" s="347">
        <v>0.06</v>
      </c>
      <c r="BH299" s="290">
        <v>0.98</v>
      </c>
    </row>
    <row r="300" spans="1:60">
      <c r="A300" s="716"/>
      <c r="B300" s="716"/>
      <c r="C300" s="717"/>
      <c r="D300" s="717"/>
      <c r="F300" s="659"/>
      <c r="G300" s="666"/>
      <c r="H300" s="659"/>
      <c r="I300" s="666"/>
      <c r="K300" s="713"/>
      <c r="M300" s="654"/>
      <c r="N300" s="649"/>
      <c r="O300" s="643"/>
      <c r="P300" s="652"/>
      <c r="Q300" s="649"/>
      <c r="R300" s="643"/>
      <c r="T300" s="640"/>
      <c r="U300" s="643"/>
      <c r="V300" s="646"/>
      <c r="W300" s="649"/>
      <c r="X300" s="289"/>
      <c r="Z300" s="296"/>
      <c r="AA300" s="297"/>
      <c r="AB300" s="298"/>
      <c r="AC300" s="339"/>
      <c r="AD300" s="298"/>
      <c r="AE300" s="298"/>
      <c r="AF300" s="289"/>
      <c r="AH300" s="296"/>
      <c r="AI300" s="298"/>
      <c r="AJ300" s="298"/>
      <c r="AK300" s="289"/>
      <c r="AM300" s="300"/>
      <c r="AN300" s="300"/>
      <c r="AP300" s="334"/>
      <c r="AQ300" s="334"/>
      <c r="AR300" s="334"/>
      <c r="AT300" s="300"/>
      <c r="AV300" s="344"/>
      <c r="AX300" s="296"/>
      <c r="AY300" s="298"/>
      <c r="AZ300" s="298"/>
      <c r="BA300" s="289"/>
      <c r="BC300" s="345"/>
      <c r="BD300" s="346"/>
      <c r="BE300" s="346"/>
      <c r="BF300" s="347"/>
      <c r="BH300" s="290"/>
    </row>
    <row r="301" spans="1:60">
      <c r="A301" s="716"/>
      <c r="B301" s="716"/>
      <c r="C301" s="717"/>
      <c r="D301" s="717"/>
      <c r="F301" s="659"/>
      <c r="G301" s="666"/>
      <c r="H301" s="659"/>
      <c r="I301" s="666"/>
      <c r="K301" s="713"/>
      <c r="M301" s="654"/>
      <c r="N301" s="649"/>
      <c r="O301" s="643"/>
      <c r="P301" s="652"/>
      <c r="Q301" s="649"/>
      <c r="R301" s="643"/>
      <c r="T301" s="640"/>
      <c r="U301" s="643"/>
      <c r="V301" s="646"/>
      <c r="W301" s="649"/>
      <c r="X301" s="289"/>
      <c r="Z301" s="296" t="s">
        <v>3186</v>
      </c>
      <c r="AA301" s="297">
        <v>346100</v>
      </c>
      <c r="AB301" s="298"/>
      <c r="AC301" s="339">
        <v>3460</v>
      </c>
      <c r="AD301" s="298" t="s">
        <v>3173</v>
      </c>
      <c r="AE301" s="298"/>
      <c r="AF301" s="289"/>
      <c r="AH301" s="296"/>
      <c r="AI301" s="298"/>
      <c r="AJ301" s="298"/>
      <c r="AK301" s="289"/>
      <c r="AM301" s="300"/>
      <c r="AN301" s="300"/>
      <c r="AP301" s="334" t="s">
        <v>3181</v>
      </c>
      <c r="AQ301" s="334">
        <v>4000</v>
      </c>
      <c r="AR301" s="334">
        <v>4500</v>
      </c>
      <c r="AT301" s="300"/>
      <c r="AV301" s="344"/>
      <c r="AX301" s="296"/>
      <c r="AY301" s="298"/>
      <c r="AZ301" s="298"/>
      <c r="BA301" s="289"/>
      <c r="BC301" s="345"/>
      <c r="BD301" s="346"/>
      <c r="BE301" s="346"/>
      <c r="BF301" s="347"/>
      <c r="BH301" s="290"/>
    </row>
    <row r="302" spans="1:60">
      <c r="A302" s="716"/>
      <c r="B302" s="716"/>
      <c r="C302" s="717"/>
      <c r="D302" s="717"/>
      <c r="F302" s="664"/>
      <c r="G302" s="667"/>
      <c r="H302" s="664"/>
      <c r="I302" s="667"/>
      <c r="K302" s="713"/>
      <c r="M302" s="655"/>
      <c r="N302" s="650"/>
      <c r="O302" s="644"/>
      <c r="P302" s="657"/>
      <c r="Q302" s="650"/>
      <c r="R302" s="644"/>
      <c r="T302" s="641"/>
      <c r="U302" s="644"/>
      <c r="V302" s="647"/>
      <c r="W302" s="650"/>
      <c r="X302" s="289"/>
      <c r="Z302" s="296"/>
      <c r="AA302" s="297"/>
      <c r="AB302" s="298"/>
      <c r="AC302" s="339"/>
      <c r="AD302" s="298"/>
      <c r="AE302" s="298"/>
      <c r="AF302" s="289"/>
      <c r="AH302" s="296"/>
      <c r="AI302" s="298"/>
      <c r="AJ302" s="298"/>
      <c r="AK302" s="289"/>
      <c r="AM302" s="311"/>
      <c r="AN302" s="311"/>
      <c r="AP302" s="334"/>
      <c r="AQ302" s="334"/>
      <c r="AR302" s="334"/>
      <c r="AT302" s="300"/>
      <c r="AV302" s="348"/>
      <c r="AX302" s="296"/>
      <c r="AY302" s="298"/>
      <c r="AZ302" s="298"/>
      <c r="BA302" s="289"/>
      <c r="BC302" s="349"/>
      <c r="BD302" s="350"/>
      <c r="BE302" s="350"/>
      <c r="BF302" s="351"/>
      <c r="BH302" s="290"/>
    </row>
    <row r="303" spans="1:60" ht="22.5">
      <c r="A303" s="716"/>
      <c r="B303" s="716" t="s">
        <v>3187</v>
      </c>
      <c r="C303" s="717" t="s">
        <v>3171</v>
      </c>
      <c r="D303" s="717" t="s">
        <v>3172</v>
      </c>
      <c r="F303" s="658">
        <v>119580</v>
      </c>
      <c r="G303" s="661">
        <v>185330</v>
      </c>
      <c r="H303" s="658">
        <v>110580</v>
      </c>
      <c r="I303" s="661">
        <v>176330</v>
      </c>
      <c r="K303" s="713"/>
      <c r="L303" s="286" t="s">
        <v>2966</v>
      </c>
      <c r="M303" s="651">
        <v>1070</v>
      </c>
      <c r="N303" s="636">
        <v>1730</v>
      </c>
      <c r="O303" s="630" t="s">
        <v>3236</v>
      </c>
      <c r="P303" s="652">
        <v>980</v>
      </c>
      <c r="Q303" s="636">
        <v>1640</v>
      </c>
      <c r="R303" s="630" t="s">
        <v>3236</v>
      </c>
      <c r="S303" s="286" t="s">
        <v>2966</v>
      </c>
      <c r="T303" s="627">
        <v>132070</v>
      </c>
      <c r="U303" s="630">
        <v>66030</v>
      </c>
      <c r="V303" s="633">
        <v>1320</v>
      </c>
      <c r="W303" s="636">
        <v>660</v>
      </c>
      <c r="X303" s="287" t="s">
        <v>2913</v>
      </c>
      <c r="Z303" s="296" t="s">
        <v>3188</v>
      </c>
      <c r="AA303" s="297">
        <v>378800</v>
      </c>
      <c r="AB303" s="298"/>
      <c r="AC303" s="339">
        <v>3780</v>
      </c>
      <c r="AD303" s="298" t="s">
        <v>3173</v>
      </c>
      <c r="AE303" s="298"/>
      <c r="AF303" s="289"/>
      <c r="AG303" s="286" t="s">
        <v>2966</v>
      </c>
      <c r="AH303" s="332">
        <v>14660</v>
      </c>
      <c r="AI303" s="330" t="s">
        <v>2966</v>
      </c>
      <c r="AJ303" s="330">
        <v>90</v>
      </c>
      <c r="AK303" s="287" t="s">
        <v>3173</v>
      </c>
      <c r="AL303" s="286" t="s">
        <v>2966</v>
      </c>
      <c r="AM303" s="300">
        <v>4200</v>
      </c>
      <c r="AN303" s="300">
        <v>4600</v>
      </c>
      <c r="AO303" s="286" t="s">
        <v>2966</v>
      </c>
      <c r="AP303" s="334" t="s">
        <v>3175</v>
      </c>
      <c r="AQ303" s="334">
        <v>8400</v>
      </c>
      <c r="AR303" s="334">
        <v>9400</v>
      </c>
      <c r="AS303" s="286" t="s">
        <v>3176</v>
      </c>
      <c r="AT303" s="333">
        <v>490</v>
      </c>
      <c r="AU303" s="286" t="s">
        <v>3176</v>
      </c>
      <c r="AV303" s="344" t="s">
        <v>3055</v>
      </c>
      <c r="AW303" s="286" t="s">
        <v>3176</v>
      </c>
      <c r="AX303" s="332">
        <v>8990</v>
      </c>
      <c r="AY303" s="330" t="s">
        <v>2966</v>
      </c>
      <c r="AZ303" s="330">
        <v>80</v>
      </c>
      <c r="BA303" s="287" t="s">
        <v>3173</v>
      </c>
      <c r="BC303" s="345" t="s">
        <v>3103</v>
      </c>
      <c r="BD303" s="346" t="s">
        <v>3103</v>
      </c>
      <c r="BE303" s="346" t="s">
        <v>3103</v>
      </c>
      <c r="BF303" s="347" t="s">
        <v>3103</v>
      </c>
      <c r="BH303" s="288" t="s">
        <v>2965</v>
      </c>
    </row>
    <row r="304" spans="1:60">
      <c r="A304" s="716"/>
      <c r="B304" s="716"/>
      <c r="C304" s="717"/>
      <c r="D304" s="717"/>
      <c r="F304" s="659"/>
      <c r="G304" s="662"/>
      <c r="H304" s="659"/>
      <c r="I304" s="662"/>
      <c r="K304" s="713"/>
      <c r="M304" s="652"/>
      <c r="N304" s="637"/>
      <c r="O304" s="631"/>
      <c r="P304" s="652"/>
      <c r="Q304" s="637"/>
      <c r="R304" s="631"/>
      <c r="T304" s="628"/>
      <c r="U304" s="631"/>
      <c r="V304" s="634"/>
      <c r="W304" s="637"/>
      <c r="X304" s="289"/>
      <c r="Z304" s="296"/>
      <c r="AA304" s="297"/>
      <c r="AB304" s="298"/>
      <c r="AC304" s="339"/>
      <c r="AD304" s="298"/>
      <c r="AE304" s="298"/>
      <c r="AF304" s="289"/>
      <c r="AH304" s="296"/>
      <c r="AI304" s="298"/>
      <c r="AJ304" s="298"/>
      <c r="AK304" s="289"/>
      <c r="AM304" s="300"/>
      <c r="AN304" s="300"/>
      <c r="AP304" s="334"/>
      <c r="AQ304" s="334"/>
      <c r="AR304" s="334"/>
      <c r="AT304" s="300"/>
      <c r="AV304" s="344"/>
      <c r="AX304" s="296"/>
      <c r="AY304" s="298"/>
      <c r="AZ304" s="298"/>
      <c r="BA304" s="289"/>
      <c r="BC304" s="345"/>
      <c r="BD304" s="346"/>
      <c r="BE304" s="346"/>
      <c r="BF304" s="347"/>
      <c r="BH304" s="290"/>
    </row>
    <row r="305" spans="1:60">
      <c r="A305" s="716"/>
      <c r="B305" s="716"/>
      <c r="C305" s="717"/>
      <c r="D305" s="717"/>
      <c r="F305" s="659"/>
      <c r="G305" s="662"/>
      <c r="H305" s="659"/>
      <c r="I305" s="662"/>
      <c r="K305" s="713"/>
      <c r="M305" s="652"/>
      <c r="N305" s="637"/>
      <c r="O305" s="631"/>
      <c r="P305" s="652"/>
      <c r="Q305" s="637"/>
      <c r="R305" s="631"/>
      <c r="T305" s="628"/>
      <c r="U305" s="631"/>
      <c r="V305" s="634"/>
      <c r="W305" s="637"/>
      <c r="X305" s="289"/>
      <c r="Z305" s="296" t="s">
        <v>3189</v>
      </c>
      <c r="AA305" s="297">
        <v>411400</v>
      </c>
      <c r="AB305" s="298"/>
      <c r="AC305" s="339">
        <v>4110</v>
      </c>
      <c r="AD305" s="298" t="s">
        <v>3173</v>
      </c>
      <c r="AE305" s="298"/>
      <c r="AF305" s="289" t="s">
        <v>3190</v>
      </c>
      <c r="AH305" s="296"/>
      <c r="AI305" s="298"/>
      <c r="AJ305" s="298"/>
      <c r="AK305" s="289"/>
      <c r="AM305" s="300"/>
      <c r="AN305" s="300"/>
      <c r="AP305" s="334" t="s">
        <v>3177</v>
      </c>
      <c r="AQ305" s="334">
        <v>4600</v>
      </c>
      <c r="AR305" s="334">
        <v>5100</v>
      </c>
      <c r="AT305" s="300"/>
      <c r="AV305" s="344"/>
      <c r="AX305" s="296"/>
      <c r="AY305" s="298"/>
      <c r="AZ305" s="298"/>
      <c r="BA305" s="289"/>
      <c r="BC305" s="340"/>
      <c r="BD305" s="341"/>
      <c r="BE305" s="341"/>
      <c r="BF305" s="342"/>
      <c r="BH305" s="290"/>
    </row>
    <row r="306" spans="1:60">
      <c r="A306" s="716"/>
      <c r="B306" s="716"/>
      <c r="C306" s="717"/>
      <c r="D306" s="717"/>
      <c r="F306" s="660"/>
      <c r="G306" s="662"/>
      <c r="H306" s="660"/>
      <c r="I306" s="662"/>
      <c r="K306" s="713"/>
      <c r="M306" s="653"/>
      <c r="N306" s="638"/>
      <c r="O306" s="632"/>
      <c r="P306" s="653"/>
      <c r="Q306" s="638"/>
      <c r="R306" s="632"/>
      <c r="T306" s="629"/>
      <c r="U306" s="632"/>
      <c r="V306" s="635"/>
      <c r="W306" s="638"/>
      <c r="X306" s="307"/>
      <c r="Z306" s="296"/>
      <c r="AA306" s="297"/>
      <c r="AB306" s="298"/>
      <c r="AC306" s="339"/>
      <c r="AD306" s="298"/>
      <c r="AE306" s="298" t="s">
        <v>3174</v>
      </c>
      <c r="AF306" s="289"/>
      <c r="AH306" s="296"/>
      <c r="AI306" s="298"/>
      <c r="AJ306" s="298"/>
      <c r="AK306" s="289"/>
      <c r="AM306" s="300"/>
      <c r="AN306" s="300"/>
      <c r="AP306" s="334"/>
      <c r="AQ306" s="334"/>
      <c r="AR306" s="334"/>
      <c r="AT306" s="300"/>
      <c r="AV306" s="344"/>
      <c r="AX306" s="296"/>
      <c r="AY306" s="298"/>
      <c r="AZ306" s="298"/>
      <c r="BA306" s="289"/>
      <c r="BC306" s="345"/>
      <c r="BD306" s="346"/>
      <c r="BE306" s="346"/>
      <c r="BF306" s="347"/>
      <c r="BH306" s="290"/>
    </row>
    <row r="307" spans="1:60">
      <c r="A307" s="716"/>
      <c r="B307" s="716"/>
      <c r="C307" s="717"/>
      <c r="D307" s="717" t="s">
        <v>87</v>
      </c>
      <c r="F307" s="663">
        <v>185330</v>
      </c>
      <c r="G307" s="665"/>
      <c r="H307" s="663">
        <v>176330</v>
      </c>
      <c r="I307" s="665"/>
      <c r="K307" s="713"/>
      <c r="L307" s="286" t="s">
        <v>2966</v>
      </c>
      <c r="M307" s="654">
        <v>1730</v>
      </c>
      <c r="N307" s="648"/>
      <c r="O307" s="642" t="s">
        <v>3236</v>
      </c>
      <c r="P307" s="656">
        <v>1640</v>
      </c>
      <c r="Q307" s="648"/>
      <c r="R307" s="642" t="s">
        <v>3236</v>
      </c>
      <c r="S307" s="286" t="s">
        <v>2966</v>
      </c>
      <c r="T307" s="639">
        <v>66030</v>
      </c>
      <c r="U307" s="642"/>
      <c r="V307" s="645">
        <v>660</v>
      </c>
      <c r="W307" s="648"/>
      <c r="X307" s="289" t="s">
        <v>2913</v>
      </c>
      <c r="Z307" s="296" t="s">
        <v>3191</v>
      </c>
      <c r="AA307" s="297">
        <v>444100</v>
      </c>
      <c r="AB307" s="298"/>
      <c r="AC307" s="339">
        <v>4440</v>
      </c>
      <c r="AD307" s="298" t="s">
        <v>3173</v>
      </c>
      <c r="AE307" s="298"/>
      <c r="AF307" s="289" t="s">
        <v>3192</v>
      </c>
      <c r="AH307" s="296"/>
      <c r="AI307" s="298"/>
      <c r="AJ307" s="298"/>
      <c r="AK307" s="289"/>
      <c r="AM307" s="300"/>
      <c r="AN307" s="300"/>
      <c r="AP307" s="334" t="s">
        <v>3179</v>
      </c>
      <c r="AQ307" s="334">
        <v>4000</v>
      </c>
      <c r="AR307" s="334">
        <v>4500</v>
      </c>
      <c r="AT307" s="300"/>
      <c r="AV307" s="344">
        <v>0.15</v>
      </c>
      <c r="AX307" s="296"/>
      <c r="AY307" s="298"/>
      <c r="AZ307" s="298"/>
      <c r="BA307" s="289"/>
      <c r="BC307" s="345">
        <v>0.02</v>
      </c>
      <c r="BD307" s="346">
        <v>0.03</v>
      </c>
      <c r="BE307" s="346">
        <v>0.05</v>
      </c>
      <c r="BF307" s="347">
        <v>0.06</v>
      </c>
      <c r="BH307" s="290">
        <v>0.95</v>
      </c>
    </row>
    <row r="308" spans="1:60">
      <c r="A308" s="716"/>
      <c r="B308" s="716"/>
      <c r="C308" s="717"/>
      <c r="D308" s="717"/>
      <c r="F308" s="659"/>
      <c r="G308" s="666"/>
      <c r="H308" s="659"/>
      <c r="I308" s="666"/>
      <c r="K308" s="713"/>
      <c r="M308" s="654"/>
      <c r="N308" s="649"/>
      <c r="O308" s="643"/>
      <c r="P308" s="652"/>
      <c r="Q308" s="649"/>
      <c r="R308" s="643"/>
      <c r="T308" s="640"/>
      <c r="U308" s="643"/>
      <c r="V308" s="646"/>
      <c r="W308" s="649"/>
      <c r="X308" s="289"/>
      <c r="Z308" s="296"/>
      <c r="AA308" s="297"/>
      <c r="AB308" s="298"/>
      <c r="AC308" s="339"/>
      <c r="AD308" s="298"/>
      <c r="AE308" s="298"/>
      <c r="AF308" s="289"/>
      <c r="AH308" s="296"/>
      <c r="AI308" s="298"/>
      <c r="AJ308" s="298"/>
      <c r="AK308" s="289"/>
      <c r="AM308" s="300"/>
      <c r="AN308" s="300"/>
      <c r="AP308" s="334"/>
      <c r="AQ308" s="334"/>
      <c r="AR308" s="334"/>
      <c r="AT308" s="300"/>
      <c r="AV308" s="344"/>
      <c r="AX308" s="296"/>
      <c r="AY308" s="298"/>
      <c r="AZ308" s="298"/>
      <c r="BA308" s="289"/>
      <c r="BC308" s="345"/>
      <c r="BD308" s="346"/>
      <c r="BE308" s="346"/>
      <c r="BF308" s="347"/>
      <c r="BH308" s="290"/>
    </row>
    <row r="309" spans="1:60">
      <c r="A309" s="716"/>
      <c r="B309" s="716"/>
      <c r="C309" s="717"/>
      <c r="D309" s="717"/>
      <c r="F309" s="659"/>
      <c r="G309" s="666"/>
      <c r="H309" s="659"/>
      <c r="I309" s="666"/>
      <c r="K309" s="713"/>
      <c r="M309" s="654"/>
      <c r="N309" s="649"/>
      <c r="O309" s="643"/>
      <c r="P309" s="652"/>
      <c r="Q309" s="649"/>
      <c r="R309" s="643"/>
      <c r="T309" s="640"/>
      <c r="U309" s="643"/>
      <c r="V309" s="646"/>
      <c r="W309" s="649"/>
      <c r="X309" s="289"/>
      <c r="Z309" s="296" t="s">
        <v>3193</v>
      </c>
      <c r="AA309" s="297">
        <v>476800</v>
      </c>
      <c r="AB309" s="298"/>
      <c r="AC309" s="339">
        <v>4760</v>
      </c>
      <c r="AD309" s="298" t="s">
        <v>3173</v>
      </c>
      <c r="AE309" s="298"/>
      <c r="AF309" s="289"/>
      <c r="AH309" s="296"/>
      <c r="AI309" s="298"/>
      <c r="AJ309" s="298"/>
      <c r="AK309" s="289"/>
      <c r="AM309" s="300"/>
      <c r="AN309" s="300"/>
      <c r="AP309" s="334" t="s">
        <v>3181</v>
      </c>
      <c r="AQ309" s="334">
        <v>3600</v>
      </c>
      <c r="AR309" s="334">
        <v>4000</v>
      </c>
      <c r="AT309" s="300"/>
      <c r="AV309" s="344"/>
      <c r="AX309" s="296"/>
      <c r="AY309" s="298"/>
      <c r="AZ309" s="298"/>
      <c r="BA309" s="289"/>
      <c r="BC309" s="345"/>
      <c r="BD309" s="346"/>
      <c r="BE309" s="346"/>
      <c r="BF309" s="347"/>
      <c r="BH309" s="290"/>
    </row>
    <row r="310" spans="1:60">
      <c r="A310" s="716"/>
      <c r="B310" s="716"/>
      <c r="C310" s="717"/>
      <c r="D310" s="717"/>
      <c r="F310" s="664"/>
      <c r="G310" s="667"/>
      <c r="H310" s="664"/>
      <c r="I310" s="667"/>
      <c r="K310" s="713"/>
      <c r="M310" s="655"/>
      <c r="N310" s="650"/>
      <c r="O310" s="644"/>
      <c r="P310" s="657"/>
      <c r="Q310" s="650"/>
      <c r="R310" s="644"/>
      <c r="T310" s="641"/>
      <c r="U310" s="644"/>
      <c r="V310" s="647"/>
      <c r="W310" s="650"/>
      <c r="X310" s="289"/>
      <c r="Z310" s="296"/>
      <c r="AA310" s="297"/>
      <c r="AB310" s="298"/>
      <c r="AC310" s="339"/>
      <c r="AD310" s="298"/>
      <c r="AE310" s="298"/>
      <c r="AF310" s="289"/>
      <c r="AH310" s="308"/>
      <c r="AI310" s="310"/>
      <c r="AJ310" s="310"/>
      <c r="AK310" s="307"/>
      <c r="AM310" s="300"/>
      <c r="AN310" s="300"/>
      <c r="AP310" s="334"/>
      <c r="AQ310" s="334"/>
      <c r="AR310" s="334"/>
      <c r="AT310" s="311"/>
      <c r="AV310" s="344"/>
      <c r="AX310" s="308"/>
      <c r="AY310" s="310"/>
      <c r="AZ310" s="310"/>
      <c r="BA310" s="307"/>
      <c r="BC310" s="345"/>
      <c r="BD310" s="346"/>
      <c r="BE310" s="346"/>
      <c r="BF310" s="347"/>
      <c r="BH310" s="316"/>
    </row>
    <row r="311" spans="1:60" ht="22.5">
      <c r="A311" s="716"/>
      <c r="B311" s="716" t="s">
        <v>3194</v>
      </c>
      <c r="C311" s="717" t="s">
        <v>3171</v>
      </c>
      <c r="D311" s="717" t="s">
        <v>3172</v>
      </c>
      <c r="F311" s="658">
        <v>112290</v>
      </c>
      <c r="G311" s="661">
        <v>178040</v>
      </c>
      <c r="H311" s="658">
        <v>104790</v>
      </c>
      <c r="I311" s="661">
        <v>170540</v>
      </c>
      <c r="K311" s="713"/>
      <c r="L311" s="286" t="s">
        <v>2966</v>
      </c>
      <c r="M311" s="651">
        <v>1000</v>
      </c>
      <c r="N311" s="636">
        <v>1660</v>
      </c>
      <c r="O311" s="630" t="s">
        <v>3236</v>
      </c>
      <c r="P311" s="652">
        <v>930</v>
      </c>
      <c r="Q311" s="636">
        <v>1590</v>
      </c>
      <c r="R311" s="630" t="s">
        <v>3236</v>
      </c>
      <c r="S311" s="286" t="s">
        <v>2966</v>
      </c>
      <c r="T311" s="627">
        <v>132070</v>
      </c>
      <c r="U311" s="630">
        <v>66030</v>
      </c>
      <c r="V311" s="633">
        <v>1320</v>
      </c>
      <c r="W311" s="636">
        <v>660</v>
      </c>
      <c r="X311" s="287" t="s">
        <v>2913</v>
      </c>
      <c r="Z311" s="296" t="s">
        <v>3195</v>
      </c>
      <c r="AA311" s="297">
        <v>509400</v>
      </c>
      <c r="AB311" s="298"/>
      <c r="AC311" s="339">
        <v>5090</v>
      </c>
      <c r="AD311" s="298" t="s">
        <v>3173</v>
      </c>
      <c r="AE311" s="298"/>
      <c r="AF311" s="289"/>
      <c r="AG311" s="286" t="s">
        <v>2966</v>
      </c>
      <c r="AH311" s="296">
        <v>13080</v>
      </c>
      <c r="AI311" s="298" t="s">
        <v>2966</v>
      </c>
      <c r="AJ311" s="298">
        <v>70</v>
      </c>
      <c r="AK311" s="289" t="s">
        <v>3173</v>
      </c>
      <c r="AL311" s="286" t="s">
        <v>2966</v>
      </c>
      <c r="AM311" s="333">
        <v>3500</v>
      </c>
      <c r="AN311" s="333">
        <v>3800</v>
      </c>
      <c r="AO311" s="286" t="s">
        <v>2966</v>
      </c>
      <c r="AP311" s="334" t="s">
        <v>3175</v>
      </c>
      <c r="AQ311" s="334">
        <v>7100</v>
      </c>
      <c r="AR311" s="334">
        <v>7900</v>
      </c>
      <c r="AS311" s="286" t="s">
        <v>3176</v>
      </c>
      <c r="AT311" s="300">
        <v>410</v>
      </c>
      <c r="AU311" s="286" t="s">
        <v>3176</v>
      </c>
      <c r="AV311" s="352" t="s">
        <v>3055</v>
      </c>
      <c r="AW311" s="286" t="s">
        <v>3176</v>
      </c>
      <c r="AX311" s="332">
        <v>7490</v>
      </c>
      <c r="AY311" s="330" t="s">
        <v>2966</v>
      </c>
      <c r="AZ311" s="330">
        <v>70</v>
      </c>
      <c r="BA311" s="287" t="s">
        <v>3173</v>
      </c>
      <c r="BC311" s="353" t="s">
        <v>3103</v>
      </c>
      <c r="BD311" s="354" t="s">
        <v>3103</v>
      </c>
      <c r="BE311" s="354" t="s">
        <v>3103</v>
      </c>
      <c r="BF311" s="355" t="s">
        <v>3103</v>
      </c>
      <c r="BH311" s="290" t="s">
        <v>2965</v>
      </c>
    </row>
    <row r="312" spans="1:60">
      <c r="A312" s="716"/>
      <c r="B312" s="716"/>
      <c r="C312" s="717"/>
      <c r="D312" s="717"/>
      <c r="F312" s="659"/>
      <c r="G312" s="662"/>
      <c r="H312" s="659"/>
      <c r="I312" s="662"/>
      <c r="K312" s="713"/>
      <c r="M312" s="652"/>
      <c r="N312" s="637"/>
      <c r="O312" s="631"/>
      <c r="P312" s="652"/>
      <c r="Q312" s="637"/>
      <c r="R312" s="631"/>
      <c r="T312" s="628"/>
      <c r="U312" s="631"/>
      <c r="V312" s="634"/>
      <c r="W312" s="637"/>
      <c r="X312" s="289"/>
      <c r="Z312" s="296"/>
      <c r="AA312" s="297"/>
      <c r="AB312" s="298"/>
      <c r="AC312" s="339"/>
      <c r="AD312" s="298"/>
      <c r="AE312" s="298"/>
      <c r="AF312" s="289"/>
      <c r="AH312" s="296"/>
      <c r="AI312" s="298"/>
      <c r="AJ312" s="298"/>
      <c r="AK312" s="289"/>
      <c r="AM312" s="300"/>
      <c r="AN312" s="300"/>
      <c r="AP312" s="334"/>
      <c r="AQ312" s="334"/>
      <c r="AR312" s="334"/>
      <c r="AT312" s="300"/>
      <c r="AV312" s="344"/>
      <c r="AX312" s="296"/>
      <c r="AY312" s="298"/>
      <c r="AZ312" s="298"/>
      <c r="BA312" s="289"/>
      <c r="BC312" s="345"/>
      <c r="BD312" s="346"/>
      <c r="BE312" s="346"/>
      <c r="BF312" s="347"/>
      <c r="BH312" s="290"/>
    </row>
    <row r="313" spans="1:60">
      <c r="A313" s="716"/>
      <c r="B313" s="716"/>
      <c r="C313" s="717"/>
      <c r="D313" s="717"/>
      <c r="F313" s="659"/>
      <c r="G313" s="662"/>
      <c r="H313" s="659"/>
      <c r="I313" s="662"/>
      <c r="K313" s="713"/>
      <c r="M313" s="652"/>
      <c r="N313" s="637"/>
      <c r="O313" s="631"/>
      <c r="P313" s="652"/>
      <c r="Q313" s="637"/>
      <c r="R313" s="631"/>
      <c r="T313" s="628"/>
      <c r="U313" s="631"/>
      <c r="V313" s="634"/>
      <c r="W313" s="637"/>
      <c r="X313" s="289"/>
      <c r="Z313" s="296" t="s">
        <v>3196</v>
      </c>
      <c r="AA313" s="297">
        <v>542100</v>
      </c>
      <c r="AB313" s="298"/>
      <c r="AC313" s="339">
        <v>5420</v>
      </c>
      <c r="AD313" s="298" t="s">
        <v>3173</v>
      </c>
      <c r="AE313" s="298"/>
      <c r="AF313" s="289"/>
      <c r="AH313" s="296"/>
      <c r="AI313" s="298"/>
      <c r="AJ313" s="298"/>
      <c r="AK313" s="289"/>
      <c r="AM313" s="300"/>
      <c r="AN313" s="300"/>
      <c r="AP313" s="334" t="s">
        <v>3177</v>
      </c>
      <c r="AQ313" s="334">
        <v>3900</v>
      </c>
      <c r="AR313" s="334">
        <v>4300</v>
      </c>
      <c r="AT313" s="300"/>
      <c r="AV313" s="344"/>
      <c r="AX313" s="296"/>
      <c r="AY313" s="298"/>
      <c r="AZ313" s="298"/>
      <c r="BA313" s="289"/>
      <c r="BC313" s="340"/>
      <c r="BD313" s="341"/>
      <c r="BE313" s="341"/>
      <c r="BF313" s="342"/>
      <c r="BH313" s="290"/>
    </row>
    <row r="314" spans="1:60">
      <c r="A314" s="716"/>
      <c r="B314" s="716"/>
      <c r="C314" s="717"/>
      <c r="D314" s="717"/>
      <c r="F314" s="660"/>
      <c r="G314" s="662"/>
      <c r="H314" s="660"/>
      <c r="I314" s="662"/>
      <c r="K314" s="713"/>
      <c r="M314" s="653"/>
      <c r="N314" s="638"/>
      <c r="O314" s="632"/>
      <c r="P314" s="653"/>
      <c r="Q314" s="638"/>
      <c r="R314" s="632"/>
      <c r="T314" s="629"/>
      <c r="U314" s="632"/>
      <c r="V314" s="635"/>
      <c r="W314" s="638"/>
      <c r="X314" s="307"/>
      <c r="Z314" s="296"/>
      <c r="AA314" s="297"/>
      <c r="AB314" s="298"/>
      <c r="AC314" s="339"/>
      <c r="AD314" s="298"/>
      <c r="AE314" s="298"/>
      <c r="AF314" s="289"/>
      <c r="AH314" s="296"/>
      <c r="AI314" s="298"/>
      <c r="AJ314" s="298"/>
      <c r="AK314" s="289"/>
      <c r="AM314" s="300"/>
      <c r="AN314" s="300"/>
      <c r="AP314" s="334"/>
      <c r="AQ314" s="334"/>
      <c r="AR314" s="334"/>
      <c r="AT314" s="300"/>
      <c r="AV314" s="344"/>
      <c r="AX314" s="296"/>
      <c r="AY314" s="298"/>
      <c r="AZ314" s="298"/>
      <c r="BA314" s="289"/>
      <c r="BC314" s="345"/>
      <c r="BD314" s="346"/>
      <c r="BE314" s="346"/>
      <c r="BF314" s="347"/>
      <c r="BH314" s="290"/>
    </row>
    <row r="315" spans="1:60">
      <c r="A315" s="716"/>
      <c r="B315" s="716"/>
      <c r="C315" s="717"/>
      <c r="D315" s="717" t="s">
        <v>87</v>
      </c>
      <c r="F315" s="663">
        <v>178040</v>
      </c>
      <c r="G315" s="665"/>
      <c r="H315" s="663">
        <v>170540</v>
      </c>
      <c r="I315" s="665"/>
      <c r="K315" s="713"/>
      <c r="L315" s="286" t="s">
        <v>2966</v>
      </c>
      <c r="M315" s="654">
        <v>1660</v>
      </c>
      <c r="N315" s="648"/>
      <c r="O315" s="642" t="s">
        <v>3236</v>
      </c>
      <c r="P315" s="656">
        <v>1590</v>
      </c>
      <c r="Q315" s="648"/>
      <c r="R315" s="642" t="s">
        <v>3236</v>
      </c>
      <c r="S315" s="286" t="s">
        <v>2966</v>
      </c>
      <c r="T315" s="639">
        <v>66030</v>
      </c>
      <c r="U315" s="642"/>
      <c r="V315" s="645">
        <v>660</v>
      </c>
      <c r="W315" s="648"/>
      <c r="X315" s="289" t="s">
        <v>2913</v>
      </c>
      <c r="Z315" s="296" t="s">
        <v>3197</v>
      </c>
      <c r="AA315" s="297">
        <v>574800</v>
      </c>
      <c r="AB315" s="298"/>
      <c r="AC315" s="339">
        <v>5740</v>
      </c>
      <c r="AD315" s="298" t="s">
        <v>3173</v>
      </c>
      <c r="AE315" s="298"/>
      <c r="AF315" s="289"/>
      <c r="AH315" s="296"/>
      <c r="AI315" s="298"/>
      <c r="AJ315" s="298"/>
      <c r="AK315" s="289"/>
      <c r="AM315" s="300"/>
      <c r="AN315" s="300"/>
      <c r="AP315" s="334" t="s">
        <v>3179</v>
      </c>
      <c r="AQ315" s="334">
        <v>3400</v>
      </c>
      <c r="AR315" s="334">
        <v>3800</v>
      </c>
      <c r="AT315" s="300"/>
      <c r="AV315" s="344">
        <v>0.14000000000000001</v>
      </c>
      <c r="AX315" s="296"/>
      <c r="AY315" s="298"/>
      <c r="AZ315" s="298"/>
      <c r="BA315" s="289"/>
      <c r="BC315" s="345">
        <v>0.02</v>
      </c>
      <c r="BD315" s="346">
        <v>0.03</v>
      </c>
      <c r="BE315" s="346">
        <v>0.05</v>
      </c>
      <c r="BF315" s="347">
        <v>0.06</v>
      </c>
      <c r="BH315" s="290">
        <v>0.96</v>
      </c>
    </row>
    <row r="316" spans="1:60">
      <c r="A316" s="716"/>
      <c r="B316" s="716"/>
      <c r="C316" s="717"/>
      <c r="D316" s="717"/>
      <c r="F316" s="659"/>
      <c r="G316" s="666"/>
      <c r="H316" s="659"/>
      <c r="I316" s="666"/>
      <c r="K316" s="713"/>
      <c r="M316" s="654"/>
      <c r="N316" s="649"/>
      <c r="O316" s="643"/>
      <c r="P316" s="652"/>
      <c r="Q316" s="649"/>
      <c r="R316" s="643"/>
      <c r="T316" s="640"/>
      <c r="U316" s="643"/>
      <c r="V316" s="646"/>
      <c r="W316" s="649"/>
      <c r="X316" s="289"/>
      <c r="Z316" s="296"/>
      <c r="AA316" s="297"/>
      <c r="AB316" s="298"/>
      <c r="AC316" s="339"/>
      <c r="AD316" s="298"/>
      <c r="AE316" s="298"/>
      <c r="AF316" s="289"/>
      <c r="AH316" s="296"/>
      <c r="AI316" s="298"/>
      <c r="AJ316" s="298"/>
      <c r="AK316" s="289"/>
      <c r="AM316" s="300"/>
      <c r="AN316" s="300"/>
      <c r="AP316" s="334"/>
      <c r="AQ316" s="334"/>
      <c r="AR316" s="334"/>
      <c r="AT316" s="300"/>
      <c r="AV316" s="344"/>
      <c r="AX316" s="296"/>
      <c r="AY316" s="298"/>
      <c r="AZ316" s="298"/>
      <c r="BA316" s="289"/>
      <c r="BC316" s="345"/>
      <c r="BD316" s="346"/>
      <c r="BE316" s="346"/>
      <c r="BF316" s="347"/>
      <c r="BH316" s="290"/>
    </row>
    <row r="317" spans="1:60">
      <c r="A317" s="716"/>
      <c r="B317" s="716"/>
      <c r="C317" s="717"/>
      <c r="D317" s="717"/>
      <c r="F317" s="659"/>
      <c r="G317" s="666"/>
      <c r="H317" s="659"/>
      <c r="I317" s="666"/>
      <c r="K317" s="713"/>
      <c r="M317" s="654"/>
      <c r="N317" s="649"/>
      <c r="O317" s="643"/>
      <c r="P317" s="652"/>
      <c r="Q317" s="649"/>
      <c r="R317" s="643"/>
      <c r="T317" s="640"/>
      <c r="U317" s="643"/>
      <c r="V317" s="646"/>
      <c r="W317" s="649"/>
      <c r="X317" s="289"/>
      <c r="Z317" s="296" t="s">
        <v>3198</v>
      </c>
      <c r="AA317" s="297">
        <v>607400</v>
      </c>
      <c r="AB317" s="298"/>
      <c r="AC317" s="339">
        <v>6070</v>
      </c>
      <c r="AD317" s="298" t="s">
        <v>3173</v>
      </c>
      <c r="AE317" s="298"/>
      <c r="AF317" s="289"/>
      <c r="AH317" s="296"/>
      <c r="AI317" s="298"/>
      <c r="AJ317" s="298"/>
      <c r="AK317" s="289"/>
      <c r="AM317" s="300"/>
      <c r="AN317" s="300"/>
      <c r="AP317" s="334" t="s">
        <v>3181</v>
      </c>
      <c r="AQ317" s="334">
        <v>3000</v>
      </c>
      <c r="AR317" s="334">
        <v>3400</v>
      </c>
      <c r="AT317" s="300"/>
      <c r="AV317" s="344"/>
      <c r="AX317" s="296"/>
      <c r="AY317" s="298"/>
      <c r="AZ317" s="298"/>
      <c r="BA317" s="289"/>
      <c r="BC317" s="345"/>
      <c r="BD317" s="346"/>
      <c r="BE317" s="346"/>
      <c r="BF317" s="347"/>
      <c r="BH317" s="290"/>
    </row>
    <row r="318" spans="1:60">
      <c r="A318" s="716"/>
      <c r="B318" s="716"/>
      <c r="C318" s="717"/>
      <c r="D318" s="717"/>
      <c r="F318" s="664"/>
      <c r="G318" s="667"/>
      <c r="H318" s="664"/>
      <c r="I318" s="667"/>
      <c r="K318" s="713"/>
      <c r="M318" s="655"/>
      <c r="N318" s="650"/>
      <c r="O318" s="644"/>
      <c r="P318" s="657"/>
      <c r="Q318" s="650"/>
      <c r="R318" s="644"/>
      <c r="T318" s="641"/>
      <c r="U318" s="644"/>
      <c r="V318" s="647"/>
      <c r="W318" s="650"/>
      <c r="X318" s="289"/>
      <c r="Z318" s="296"/>
      <c r="AA318" s="297"/>
      <c r="AB318" s="298"/>
      <c r="AC318" s="339"/>
      <c r="AD318" s="298"/>
      <c r="AE318" s="298"/>
      <c r="AF318" s="289"/>
      <c r="AH318" s="296"/>
      <c r="AI318" s="298"/>
      <c r="AJ318" s="298"/>
      <c r="AK318" s="289"/>
      <c r="AM318" s="311"/>
      <c r="AN318" s="311"/>
      <c r="AP318" s="334"/>
      <c r="AQ318" s="334"/>
      <c r="AR318" s="334"/>
      <c r="AT318" s="300"/>
      <c r="AV318" s="348"/>
      <c r="AX318" s="308"/>
      <c r="AY318" s="310"/>
      <c r="AZ318" s="310"/>
      <c r="BA318" s="307"/>
      <c r="BC318" s="349"/>
      <c r="BD318" s="350"/>
      <c r="BE318" s="350"/>
      <c r="BF318" s="351"/>
      <c r="BH318" s="290"/>
    </row>
    <row r="319" spans="1:60" ht="31.5" customHeight="1">
      <c r="A319" s="716"/>
      <c r="B319" s="716" t="s">
        <v>3199</v>
      </c>
      <c r="C319" s="717" t="s">
        <v>3171</v>
      </c>
      <c r="D319" s="717" t="s">
        <v>3172</v>
      </c>
      <c r="F319" s="658">
        <v>107150</v>
      </c>
      <c r="G319" s="661">
        <v>172900</v>
      </c>
      <c r="H319" s="658">
        <v>100720</v>
      </c>
      <c r="I319" s="661">
        <v>166470</v>
      </c>
      <c r="K319" s="713"/>
      <c r="L319" s="286" t="s">
        <v>2966</v>
      </c>
      <c r="M319" s="651">
        <v>950</v>
      </c>
      <c r="N319" s="636">
        <v>1610</v>
      </c>
      <c r="O319" s="630" t="s">
        <v>3236</v>
      </c>
      <c r="P319" s="652">
        <v>890</v>
      </c>
      <c r="Q319" s="636">
        <v>1550</v>
      </c>
      <c r="R319" s="630" t="s">
        <v>3236</v>
      </c>
      <c r="S319" s="286" t="s">
        <v>2966</v>
      </c>
      <c r="T319" s="627">
        <v>132070</v>
      </c>
      <c r="U319" s="630">
        <v>66030</v>
      </c>
      <c r="V319" s="633">
        <v>1320</v>
      </c>
      <c r="W319" s="636">
        <v>660</v>
      </c>
      <c r="X319" s="287" t="s">
        <v>2913</v>
      </c>
      <c r="Z319" s="296" t="s">
        <v>3200</v>
      </c>
      <c r="AA319" s="297">
        <v>640100</v>
      </c>
      <c r="AB319" s="298"/>
      <c r="AC319" s="339">
        <v>6400</v>
      </c>
      <c r="AD319" s="298" t="s">
        <v>3173</v>
      </c>
      <c r="AE319" s="298"/>
      <c r="AF319" s="289"/>
      <c r="AG319" s="286" t="s">
        <v>2966</v>
      </c>
      <c r="AH319" s="332">
        <v>11950</v>
      </c>
      <c r="AI319" s="330" t="s">
        <v>2966</v>
      </c>
      <c r="AJ319" s="330">
        <v>60</v>
      </c>
      <c r="AK319" s="287" t="s">
        <v>3173</v>
      </c>
      <c r="AL319" s="286" t="s">
        <v>2966</v>
      </c>
      <c r="AM319" s="300">
        <v>3000</v>
      </c>
      <c r="AN319" s="300">
        <v>3300</v>
      </c>
      <c r="AO319" s="286" t="s">
        <v>2966</v>
      </c>
      <c r="AP319" s="334" t="s">
        <v>3175</v>
      </c>
      <c r="AQ319" s="334">
        <v>6100</v>
      </c>
      <c r="AR319" s="334">
        <v>6800</v>
      </c>
      <c r="AS319" s="286" t="s">
        <v>3176</v>
      </c>
      <c r="AT319" s="333">
        <v>350</v>
      </c>
      <c r="AU319" s="286" t="s">
        <v>3176</v>
      </c>
      <c r="AV319" s="344" t="s">
        <v>3055</v>
      </c>
      <c r="AW319" s="286" t="s">
        <v>3176</v>
      </c>
      <c r="AX319" s="296">
        <v>6420</v>
      </c>
      <c r="AY319" s="298" t="s">
        <v>2966</v>
      </c>
      <c r="AZ319" s="298">
        <v>60</v>
      </c>
      <c r="BA319" s="289" t="s">
        <v>3173</v>
      </c>
      <c r="BC319" s="345" t="s">
        <v>3103</v>
      </c>
      <c r="BD319" s="346" t="s">
        <v>3103</v>
      </c>
      <c r="BE319" s="346" t="s">
        <v>3103</v>
      </c>
      <c r="BF319" s="347" t="s">
        <v>3103</v>
      </c>
      <c r="BH319" s="288" t="s">
        <v>2965</v>
      </c>
    </row>
    <row r="320" spans="1:60">
      <c r="A320" s="716"/>
      <c r="B320" s="716"/>
      <c r="C320" s="717"/>
      <c r="D320" s="717"/>
      <c r="F320" s="659"/>
      <c r="G320" s="662"/>
      <c r="H320" s="659"/>
      <c r="I320" s="662"/>
      <c r="K320" s="713"/>
      <c r="M320" s="652"/>
      <c r="N320" s="637"/>
      <c r="O320" s="631"/>
      <c r="P320" s="652"/>
      <c r="Q320" s="637"/>
      <c r="R320" s="631"/>
      <c r="T320" s="628"/>
      <c r="U320" s="631"/>
      <c r="V320" s="634"/>
      <c r="W320" s="637"/>
      <c r="X320" s="289"/>
      <c r="Z320" s="296"/>
      <c r="AA320" s="297"/>
      <c r="AB320" s="298"/>
      <c r="AC320" s="339"/>
      <c r="AD320" s="298"/>
      <c r="AE320" s="298"/>
      <c r="AF320" s="289"/>
      <c r="AH320" s="296"/>
      <c r="AI320" s="298"/>
      <c r="AJ320" s="298"/>
      <c r="AK320" s="289"/>
      <c r="AM320" s="300"/>
      <c r="AN320" s="300"/>
      <c r="AP320" s="334"/>
      <c r="AQ320" s="334"/>
      <c r="AR320" s="334"/>
      <c r="AT320" s="300"/>
      <c r="AV320" s="344"/>
      <c r="AX320" s="296"/>
      <c r="AY320" s="298"/>
      <c r="AZ320" s="298"/>
      <c r="BA320" s="289"/>
      <c r="BC320" s="345"/>
      <c r="BD320" s="346"/>
      <c r="BE320" s="346"/>
      <c r="BF320" s="347"/>
      <c r="BH320" s="290"/>
    </row>
    <row r="321" spans="1:60">
      <c r="A321" s="716"/>
      <c r="B321" s="716"/>
      <c r="C321" s="717"/>
      <c r="D321" s="717"/>
      <c r="F321" s="659"/>
      <c r="G321" s="662"/>
      <c r="H321" s="659"/>
      <c r="I321" s="662"/>
      <c r="K321" s="713"/>
      <c r="M321" s="652"/>
      <c r="N321" s="637"/>
      <c r="O321" s="631"/>
      <c r="P321" s="652"/>
      <c r="Q321" s="637"/>
      <c r="R321" s="631"/>
      <c r="T321" s="628"/>
      <c r="U321" s="631"/>
      <c r="V321" s="634"/>
      <c r="W321" s="637"/>
      <c r="X321" s="289"/>
      <c r="Z321" s="296"/>
      <c r="AA321" s="297"/>
      <c r="AB321" s="298"/>
      <c r="AC321" s="339"/>
      <c r="AD321" s="298"/>
      <c r="AE321" s="298"/>
      <c r="AF321" s="289"/>
      <c r="AH321" s="296"/>
      <c r="AI321" s="298"/>
      <c r="AJ321" s="298"/>
      <c r="AK321" s="289"/>
      <c r="AM321" s="300"/>
      <c r="AN321" s="300"/>
      <c r="AP321" s="334" t="s">
        <v>3177</v>
      </c>
      <c r="AQ321" s="334">
        <v>3300</v>
      </c>
      <c r="AR321" s="334">
        <v>3700</v>
      </c>
      <c r="AT321" s="300"/>
      <c r="AV321" s="344"/>
      <c r="AX321" s="296"/>
      <c r="AY321" s="298"/>
      <c r="AZ321" s="298"/>
      <c r="BA321" s="289"/>
      <c r="BC321" s="340"/>
      <c r="BD321" s="341"/>
      <c r="BE321" s="341"/>
      <c r="BF321" s="342"/>
      <c r="BH321" s="290"/>
    </row>
    <row r="322" spans="1:60">
      <c r="A322" s="716"/>
      <c r="B322" s="716"/>
      <c r="C322" s="717"/>
      <c r="D322" s="717"/>
      <c r="F322" s="660"/>
      <c r="G322" s="662"/>
      <c r="H322" s="660"/>
      <c r="I322" s="662"/>
      <c r="K322" s="713"/>
      <c r="M322" s="653"/>
      <c r="N322" s="638"/>
      <c r="O322" s="632"/>
      <c r="P322" s="653"/>
      <c r="Q322" s="638"/>
      <c r="R322" s="632"/>
      <c r="T322" s="629"/>
      <c r="U322" s="632"/>
      <c r="V322" s="635"/>
      <c r="W322" s="638"/>
      <c r="X322" s="307"/>
      <c r="Z322" s="296"/>
      <c r="AA322" s="297"/>
      <c r="AB322" s="298"/>
      <c r="AC322" s="339"/>
      <c r="AD322" s="298"/>
      <c r="AE322" s="298"/>
      <c r="AF322" s="289"/>
      <c r="AH322" s="296"/>
      <c r="AI322" s="298"/>
      <c r="AJ322" s="298"/>
      <c r="AK322" s="289"/>
      <c r="AM322" s="300"/>
      <c r="AN322" s="300"/>
      <c r="AP322" s="334"/>
      <c r="AQ322" s="334"/>
      <c r="AR322" s="334"/>
      <c r="AT322" s="300"/>
      <c r="AV322" s="344"/>
      <c r="AX322" s="296"/>
      <c r="AY322" s="298"/>
      <c r="AZ322" s="298"/>
      <c r="BA322" s="289"/>
      <c r="BC322" s="345"/>
      <c r="BD322" s="346"/>
      <c r="BE322" s="346"/>
      <c r="BF322" s="347"/>
      <c r="BH322" s="290"/>
    </row>
    <row r="323" spans="1:60">
      <c r="A323" s="716"/>
      <c r="B323" s="716"/>
      <c r="C323" s="717"/>
      <c r="D323" s="717" t="s">
        <v>87</v>
      </c>
      <c r="F323" s="663">
        <v>172900</v>
      </c>
      <c r="G323" s="665"/>
      <c r="H323" s="663">
        <v>166470</v>
      </c>
      <c r="I323" s="665"/>
      <c r="K323" s="713"/>
      <c r="L323" s="286" t="s">
        <v>2966</v>
      </c>
      <c r="M323" s="654">
        <v>1610</v>
      </c>
      <c r="N323" s="648"/>
      <c r="O323" s="642" t="s">
        <v>3236</v>
      </c>
      <c r="P323" s="656">
        <v>1550</v>
      </c>
      <c r="Q323" s="648"/>
      <c r="R323" s="642" t="s">
        <v>3236</v>
      </c>
      <c r="S323" s="286" t="s">
        <v>2966</v>
      </c>
      <c r="T323" s="639">
        <v>66030</v>
      </c>
      <c r="U323" s="642"/>
      <c r="V323" s="645">
        <v>660</v>
      </c>
      <c r="W323" s="648"/>
      <c r="X323" s="289" t="s">
        <v>2913</v>
      </c>
      <c r="Z323" s="296"/>
      <c r="AA323" s="297"/>
      <c r="AB323" s="298"/>
      <c r="AC323" s="339"/>
      <c r="AD323" s="298"/>
      <c r="AE323" s="298"/>
      <c r="AF323" s="289"/>
      <c r="AH323" s="296"/>
      <c r="AI323" s="298"/>
      <c r="AJ323" s="298"/>
      <c r="AK323" s="289"/>
      <c r="AM323" s="300"/>
      <c r="AN323" s="300"/>
      <c r="AP323" s="334" t="s">
        <v>3179</v>
      </c>
      <c r="AQ323" s="334">
        <v>2900</v>
      </c>
      <c r="AR323" s="334">
        <v>3200</v>
      </c>
      <c r="AT323" s="300"/>
      <c r="AV323" s="344">
        <v>0.13</v>
      </c>
      <c r="AX323" s="296"/>
      <c r="AY323" s="298"/>
      <c r="AZ323" s="298"/>
      <c r="BA323" s="289"/>
      <c r="BC323" s="345">
        <v>0.02</v>
      </c>
      <c r="BD323" s="346">
        <v>0.03</v>
      </c>
      <c r="BE323" s="346">
        <v>0.05</v>
      </c>
      <c r="BF323" s="347">
        <v>7.0000000000000007E-2</v>
      </c>
      <c r="BH323" s="290">
        <v>0.96</v>
      </c>
    </row>
    <row r="324" spans="1:60">
      <c r="A324" s="716"/>
      <c r="B324" s="716"/>
      <c r="C324" s="717"/>
      <c r="D324" s="717"/>
      <c r="F324" s="659"/>
      <c r="G324" s="666"/>
      <c r="H324" s="659"/>
      <c r="I324" s="666"/>
      <c r="K324" s="713"/>
      <c r="M324" s="654"/>
      <c r="N324" s="649"/>
      <c r="O324" s="643"/>
      <c r="P324" s="652"/>
      <c r="Q324" s="649"/>
      <c r="R324" s="643"/>
      <c r="T324" s="640"/>
      <c r="U324" s="643"/>
      <c r="V324" s="646"/>
      <c r="W324" s="649"/>
      <c r="X324" s="289"/>
      <c r="Z324" s="296"/>
      <c r="AA324" s="297"/>
      <c r="AB324" s="298"/>
      <c r="AC324" s="339"/>
      <c r="AD324" s="298"/>
      <c r="AE324" s="298"/>
      <c r="AF324" s="289"/>
      <c r="AH324" s="296"/>
      <c r="AI324" s="298"/>
      <c r="AJ324" s="298"/>
      <c r="AK324" s="289"/>
      <c r="AM324" s="300"/>
      <c r="AN324" s="300"/>
      <c r="AP324" s="334"/>
      <c r="AQ324" s="334"/>
      <c r="AR324" s="334"/>
      <c r="AT324" s="300"/>
      <c r="AV324" s="344"/>
      <c r="AX324" s="296"/>
      <c r="AY324" s="298"/>
      <c r="AZ324" s="298"/>
      <c r="BA324" s="289"/>
      <c r="BC324" s="345"/>
      <c r="BD324" s="346"/>
      <c r="BE324" s="346"/>
      <c r="BF324" s="347"/>
      <c r="BH324" s="290"/>
    </row>
    <row r="325" spans="1:60">
      <c r="A325" s="716"/>
      <c r="B325" s="716"/>
      <c r="C325" s="717"/>
      <c r="D325" s="717"/>
      <c r="F325" s="659"/>
      <c r="G325" s="666"/>
      <c r="H325" s="659"/>
      <c r="I325" s="666"/>
      <c r="K325" s="713"/>
      <c r="M325" s="654"/>
      <c r="N325" s="649"/>
      <c r="O325" s="643"/>
      <c r="P325" s="652"/>
      <c r="Q325" s="649"/>
      <c r="R325" s="643"/>
      <c r="T325" s="640"/>
      <c r="U325" s="643"/>
      <c r="V325" s="646"/>
      <c r="W325" s="649"/>
      <c r="X325" s="289"/>
      <c r="Z325" s="296"/>
      <c r="AA325" s="297"/>
      <c r="AB325" s="298"/>
      <c r="AC325" s="339"/>
      <c r="AD325" s="298"/>
      <c r="AE325" s="298"/>
      <c r="AF325" s="289"/>
      <c r="AH325" s="296"/>
      <c r="AI325" s="298"/>
      <c r="AJ325" s="298"/>
      <c r="AK325" s="289"/>
      <c r="AM325" s="300"/>
      <c r="AN325" s="300"/>
      <c r="AP325" s="334" t="s">
        <v>3181</v>
      </c>
      <c r="AQ325" s="334">
        <v>2600</v>
      </c>
      <c r="AR325" s="334">
        <v>2900</v>
      </c>
      <c r="AT325" s="300"/>
      <c r="AV325" s="344"/>
      <c r="AX325" s="296"/>
      <c r="AY325" s="298"/>
      <c r="AZ325" s="298"/>
      <c r="BA325" s="289"/>
      <c r="BC325" s="345"/>
      <c r="BD325" s="346"/>
      <c r="BE325" s="346"/>
      <c r="BF325" s="347"/>
      <c r="BH325" s="290"/>
    </row>
    <row r="326" spans="1:60">
      <c r="A326" s="716"/>
      <c r="B326" s="716"/>
      <c r="C326" s="717"/>
      <c r="D326" s="717"/>
      <c r="F326" s="664"/>
      <c r="G326" s="667"/>
      <c r="H326" s="664"/>
      <c r="I326" s="667"/>
      <c r="K326" s="714"/>
      <c r="M326" s="655"/>
      <c r="N326" s="650"/>
      <c r="O326" s="644"/>
      <c r="P326" s="657"/>
      <c r="Q326" s="650"/>
      <c r="R326" s="644"/>
      <c r="T326" s="641"/>
      <c r="U326" s="644"/>
      <c r="V326" s="647"/>
      <c r="W326" s="650"/>
      <c r="X326" s="307"/>
      <c r="Z326" s="308"/>
      <c r="AA326" s="309"/>
      <c r="AB326" s="310"/>
      <c r="AC326" s="356"/>
      <c r="AD326" s="310"/>
      <c r="AE326" s="310"/>
      <c r="AF326" s="307"/>
      <c r="AH326" s="308"/>
      <c r="AI326" s="310"/>
      <c r="AJ326" s="310"/>
      <c r="AK326" s="307"/>
      <c r="AM326" s="311"/>
      <c r="AN326" s="311"/>
      <c r="AP326" s="334"/>
      <c r="AQ326" s="334"/>
      <c r="AR326" s="334"/>
      <c r="AT326" s="311"/>
      <c r="AV326" s="348"/>
      <c r="AX326" s="308"/>
      <c r="AY326" s="310"/>
      <c r="AZ326" s="310"/>
      <c r="BA326" s="307"/>
      <c r="BC326" s="349"/>
      <c r="BD326" s="350"/>
      <c r="BE326" s="350"/>
      <c r="BF326" s="351"/>
      <c r="BH326" s="316"/>
    </row>
    <row r="327" spans="1:60">
      <c r="V327" s="360"/>
      <c r="W327" s="360"/>
    </row>
  </sheetData>
  <sheetProtection algorithmName="SHA-512" hashValue="T049AElhouhJ+ApPDcU4fn4E8pyBpGnM8UrbBiQHTDDvPVLSAiUAwCBxtii6OATFDpkr+dVOCyvZa5kziBkPyQ==" saltValue="Nu7dFDSQbmTAQknwRFCvdQ==" spinCount="100000" sheet="1" selectLockedCells="1" selectUnlockedCells="1"/>
  <mergeCells count="1347">
    <mergeCell ref="D31:D34"/>
    <mergeCell ref="D35:D38"/>
    <mergeCell ref="D39:D42"/>
    <mergeCell ref="F7:F10"/>
    <mergeCell ref="A1:A3"/>
    <mergeCell ref="B1:B3"/>
    <mergeCell ref="C1:C3"/>
    <mergeCell ref="D1:D3"/>
    <mergeCell ref="F1:I1"/>
    <mergeCell ref="F2:G2"/>
    <mergeCell ref="H2:I2"/>
    <mergeCell ref="H3:I3"/>
    <mergeCell ref="F3:G3"/>
    <mergeCell ref="A87:A126"/>
    <mergeCell ref="B87:B94"/>
    <mergeCell ref="B95:B102"/>
    <mergeCell ref="B103:B110"/>
    <mergeCell ref="B111:B118"/>
    <mergeCell ref="B119:B126"/>
    <mergeCell ref="A47:A86"/>
    <mergeCell ref="B47:B54"/>
    <mergeCell ref="B55:B62"/>
    <mergeCell ref="B63:B70"/>
    <mergeCell ref="B71:B78"/>
    <mergeCell ref="B79:B86"/>
    <mergeCell ref="F5:G5"/>
    <mergeCell ref="H5:I5"/>
    <mergeCell ref="A7:A46"/>
    <mergeCell ref="B7:B14"/>
    <mergeCell ref="B15:B22"/>
    <mergeCell ref="B23:B30"/>
    <mergeCell ref="B31:B38"/>
    <mergeCell ref="B39:B46"/>
    <mergeCell ref="D43:D46"/>
    <mergeCell ref="C7:C14"/>
    <mergeCell ref="C15:C22"/>
    <mergeCell ref="C23:C30"/>
    <mergeCell ref="C31:C38"/>
    <mergeCell ref="C39:C46"/>
    <mergeCell ref="D7:D10"/>
    <mergeCell ref="D11:D14"/>
    <mergeCell ref="D15:D18"/>
    <mergeCell ref="D19:D22"/>
    <mergeCell ref="D23:D26"/>
    <mergeCell ref="D27:D30"/>
    <mergeCell ref="A207:A246"/>
    <mergeCell ref="B207:B214"/>
    <mergeCell ref="B215:B222"/>
    <mergeCell ref="B223:B230"/>
    <mergeCell ref="B231:B238"/>
    <mergeCell ref="B239:B246"/>
    <mergeCell ref="D95:D98"/>
    <mergeCell ref="D99:D102"/>
    <mergeCell ref="D103:D106"/>
    <mergeCell ref="C47:C54"/>
    <mergeCell ref="C55:C62"/>
    <mergeCell ref="C63:C70"/>
    <mergeCell ref="C71:C78"/>
    <mergeCell ref="D107:D110"/>
    <mergeCell ref="D111:D114"/>
    <mergeCell ref="D115:D118"/>
    <mergeCell ref="D47:D50"/>
    <mergeCell ref="D51:D54"/>
    <mergeCell ref="D55:D58"/>
    <mergeCell ref="A247:A286"/>
    <mergeCell ref="B247:B254"/>
    <mergeCell ref="B255:B262"/>
    <mergeCell ref="A167:A206"/>
    <mergeCell ref="B167:B174"/>
    <mergeCell ref="B175:B182"/>
    <mergeCell ref="B183:B190"/>
    <mergeCell ref="B191:B198"/>
    <mergeCell ref="B199:B206"/>
    <mergeCell ref="A127:A166"/>
    <mergeCell ref="B127:B134"/>
    <mergeCell ref="B135:B142"/>
    <mergeCell ref="B143:B150"/>
    <mergeCell ref="B151:B158"/>
    <mergeCell ref="B159:B166"/>
    <mergeCell ref="D127:D130"/>
    <mergeCell ref="D131:D134"/>
    <mergeCell ref="D135:D138"/>
    <mergeCell ref="D139:D142"/>
    <mergeCell ref="D167:D170"/>
    <mergeCell ref="D171:D174"/>
    <mergeCell ref="C127:C134"/>
    <mergeCell ref="C135:C142"/>
    <mergeCell ref="C143:C150"/>
    <mergeCell ref="C151:C158"/>
    <mergeCell ref="C159:C166"/>
    <mergeCell ref="C223:C230"/>
    <mergeCell ref="C231:C238"/>
    <mergeCell ref="D175:D178"/>
    <mergeCell ref="D179:D182"/>
    <mergeCell ref="D183:D186"/>
    <mergeCell ref="D187:D190"/>
    <mergeCell ref="D59:D62"/>
    <mergeCell ref="D63:D66"/>
    <mergeCell ref="D67:D70"/>
    <mergeCell ref="D71:D74"/>
    <mergeCell ref="D75:D78"/>
    <mergeCell ref="D79:D82"/>
    <mergeCell ref="D83:D86"/>
    <mergeCell ref="D87:D90"/>
    <mergeCell ref="D91:D94"/>
    <mergeCell ref="D143:D146"/>
    <mergeCell ref="D147:D150"/>
    <mergeCell ref="D151:D154"/>
    <mergeCell ref="D155:D158"/>
    <mergeCell ref="C167:C174"/>
    <mergeCell ref="C79:C86"/>
    <mergeCell ref="C87:C94"/>
    <mergeCell ref="C95:C102"/>
    <mergeCell ref="C103:C110"/>
    <mergeCell ref="C111:C118"/>
    <mergeCell ref="C119:C126"/>
    <mergeCell ref="D159:D162"/>
    <mergeCell ref="D163:D166"/>
    <mergeCell ref="D119:D122"/>
    <mergeCell ref="D123:D126"/>
    <mergeCell ref="C255:C262"/>
    <mergeCell ref="C263:C270"/>
    <mergeCell ref="C175:C182"/>
    <mergeCell ref="C183:C190"/>
    <mergeCell ref="C191:C198"/>
    <mergeCell ref="C199:C206"/>
    <mergeCell ref="C207:C214"/>
    <mergeCell ref="C215:C222"/>
    <mergeCell ref="C239:C246"/>
    <mergeCell ref="C247:C254"/>
    <mergeCell ref="D215:D218"/>
    <mergeCell ref="D219:D222"/>
    <mergeCell ref="D223:D226"/>
    <mergeCell ref="D227:D230"/>
    <mergeCell ref="D231:D234"/>
    <mergeCell ref="D235:D238"/>
    <mergeCell ref="D239:D242"/>
    <mergeCell ref="D243:D246"/>
    <mergeCell ref="D247:D250"/>
    <mergeCell ref="D251:D254"/>
    <mergeCell ref="D191:D194"/>
    <mergeCell ref="D195:D198"/>
    <mergeCell ref="D199:D202"/>
    <mergeCell ref="D203:D206"/>
    <mergeCell ref="D207:D210"/>
    <mergeCell ref="D211:D214"/>
    <mergeCell ref="D255:D258"/>
    <mergeCell ref="D259:D262"/>
    <mergeCell ref="B319:B326"/>
    <mergeCell ref="A287:A326"/>
    <mergeCell ref="D287:D290"/>
    <mergeCell ref="D291:D294"/>
    <mergeCell ref="D295:D298"/>
    <mergeCell ref="D299:D302"/>
    <mergeCell ref="D303:D306"/>
    <mergeCell ref="D307:D310"/>
    <mergeCell ref="D263:D266"/>
    <mergeCell ref="D267:D270"/>
    <mergeCell ref="D271:D274"/>
    <mergeCell ref="D275:D278"/>
    <mergeCell ref="D279:D282"/>
    <mergeCell ref="D283:D286"/>
    <mergeCell ref="B263:B270"/>
    <mergeCell ref="B271:B278"/>
    <mergeCell ref="B279:B286"/>
    <mergeCell ref="B295:B302"/>
    <mergeCell ref="D311:D314"/>
    <mergeCell ref="D315:D318"/>
    <mergeCell ref="D319:D322"/>
    <mergeCell ref="D323:D326"/>
    <mergeCell ref="C319:C326"/>
    <mergeCell ref="B287:B294"/>
    <mergeCell ref="B303:B310"/>
    <mergeCell ref="B311:B318"/>
    <mergeCell ref="C271:C278"/>
    <mergeCell ref="C279:C286"/>
    <mergeCell ref="C287:C294"/>
    <mergeCell ref="C295:C302"/>
    <mergeCell ref="C303:C310"/>
    <mergeCell ref="C311:C318"/>
    <mergeCell ref="Z1:AF2"/>
    <mergeCell ref="V3:X3"/>
    <mergeCell ref="M5:O5"/>
    <mergeCell ref="P5:R5"/>
    <mergeCell ref="T5:X5"/>
    <mergeCell ref="M2:O2"/>
    <mergeCell ref="P2:R2"/>
    <mergeCell ref="K247:K286"/>
    <mergeCell ref="K287:K326"/>
    <mergeCell ref="K7:K46"/>
    <mergeCell ref="K47:K86"/>
    <mergeCell ref="K87:K126"/>
    <mergeCell ref="K127:K166"/>
    <mergeCell ref="K167:K206"/>
    <mergeCell ref="K207:K246"/>
    <mergeCell ref="M7:M10"/>
    <mergeCell ref="N7:N10"/>
    <mergeCell ref="O7:O10"/>
    <mergeCell ref="P7:P10"/>
    <mergeCell ref="Q7:Q10"/>
    <mergeCell ref="R7:R10"/>
    <mergeCell ref="M11:M14"/>
    <mergeCell ref="N11:N14"/>
    <mergeCell ref="O11:O14"/>
    <mergeCell ref="P11:P14"/>
    <mergeCell ref="Z87:AA90"/>
    <mergeCell ref="Z287:AA290"/>
    <mergeCell ref="Z247:AA250"/>
    <mergeCell ref="Z207:AA210"/>
    <mergeCell ref="Z167:AA170"/>
    <mergeCell ref="Z127:AA130"/>
    <mergeCell ref="M27:M30"/>
    <mergeCell ref="BC5:BF5"/>
    <mergeCell ref="Z5:AF5"/>
    <mergeCell ref="M1:R1"/>
    <mergeCell ref="AC3:AD4"/>
    <mergeCell ref="AJ3:AK4"/>
    <mergeCell ref="AX5:BA5"/>
    <mergeCell ref="AZ3:BA4"/>
    <mergeCell ref="AM1:AN2"/>
    <mergeCell ref="AM3:AN3"/>
    <mergeCell ref="AM5:AN5"/>
    <mergeCell ref="AP1:AR2"/>
    <mergeCell ref="AQ3:AR3"/>
    <mergeCell ref="AP5:AR5"/>
    <mergeCell ref="AH5:AJ5"/>
    <mergeCell ref="Z47:AA50"/>
    <mergeCell ref="Z7:AA10"/>
    <mergeCell ref="AT1:AT3"/>
    <mergeCell ref="AV1:AV3"/>
    <mergeCell ref="AX1:AZ2"/>
    <mergeCell ref="BC1:BF1"/>
    <mergeCell ref="BC2:BC3"/>
    <mergeCell ref="BD2:BD3"/>
    <mergeCell ref="BE2:BE3"/>
    <mergeCell ref="BF2:BF3"/>
    <mergeCell ref="T1:X2"/>
    <mergeCell ref="AH1:AK2"/>
    <mergeCell ref="M23:M26"/>
    <mergeCell ref="N23:N26"/>
    <mergeCell ref="O23:O26"/>
    <mergeCell ref="P23:P26"/>
    <mergeCell ref="Q23:Q26"/>
    <mergeCell ref="R23:R26"/>
    <mergeCell ref="F19:F22"/>
    <mergeCell ref="G19:G22"/>
    <mergeCell ref="H19:H22"/>
    <mergeCell ref="I19:I22"/>
    <mergeCell ref="F23:F26"/>
    <mergeCell ref="G23:G26"/>
    <mergeCell ref="H23:H26"/>
    <mergeCell ref="I23:I26"/>
    <mergeCell ref="F27:F30"/>
    <mergeCell ref="G27:G30"/>
    <mergeCell ref="H27:H30"/>
    <mergeCell ref="I27:I30"/>
    <mergeCell ref="G7:G10"/>
    <mergeCell ref="H7:H10"/>
    <mergeCell ref="I7:I10"/>
    <mergeCell ref="F11:F14"/>
    <mergeCell ref="G11:G14"/>
    <mergeCell ref="H11:H14"/>
    <mergeCell ref="I11:I14"/>
    <mergeCell ref="F15:F18"/>
    <mergeCell ref="G15:G18"/>
    <mergeCell ref="H15:H18"/>
    <mergeCell ref="I15:I18"/>
    <mergeCell ref="F43:F46"/>
    <mergeCell ref="G43:G46"/>
    <mergeCell ref="H43:H46"/>
    <mergeCell ref="I43:I46"/>
    <mergeCell ref="F47:F50"/>
    <mergeCell ref="G47:G50"/>
    <mergeCell ref="H47:H50"/>
    <mergeCell ref="I47:I50"/>
    <mergeCell ref="F51:F54"/>
    <mergeCell ref="G51:G54"/>
    <mergeCell ref="H51:H54"/>
    <mergeCell ref="I51:I54"/>
    <mergeCell ref="F31:F34"/>
    <mergeCell ref="G31:G34"/>
    <mergeCell ref="H31:H34"/>
    <mergeCell ref="I31:I34"/>
    <mergeCell ref="F35:F38"/>
    <mergeCell ref="G35:G38"/>
    <mergeCell ref="H35:H38"/>
    <mergeCell ref="I35:I38"/>
    <mergeCell ref="F39:F42"/>
    <mergeCell ref="G39:G42"/>
    <mergeCell ref="H39:H42"/>
    <mergeCell ref="I39:I42"/>
    <mergeCell ref="F67:F70"/>
    <mergeCell ref="G67:G70"/>
    <mergeCell ref="H67:H70"/>
    <mergeCell ref="I67:I70"/>
    <mergeCell ref="F71:F74"/>
    <mergeCell ref="G71:G74"/>
    <mergeCell ref="H71:H74"/>
    <mergeCell ref="I71:I74"/>
    <mergeCell ref="F75:F78"/>
    <mergeCell ref="G75:G78"/>
    <mergeCell ref="H75:H78"/>
    <mergeCell ref="I75:I78"/>
    <mergeCell ref="F55:F58"/>
    <mergeCell ref="G55:G58"/>
    <mergeCell ref="H55:H58"/>
    <mergeCell ref="I55:I58"/>
    <mergeCell ref="F59:F62"/>
    <mergeCell ref="G59:G62"/>
    <mergeCell ref="H59:H62"/>
    <mergeCell ref="I59:I62"/>
    <mergeCell ref="F63:F66"/>
    <mergeCell ref="G63:G66"/>
    <mergeCell ref="H63:H66"/>
    <mergeCell ref="I63:I66"/>
    <mergeCell ref="F91:F94"/>
    <mergeCell ref="G91:G94"/>
    <mergeCell ref="H91:H94"/>
    <mergeCell ref="I91:I94"/>
    <mergeCell ref="F95:F98"/>
    <mergeCell ref="G95:G98"/>
    <mergeCell ref="H95:H98"/>
    <mergeCell ref="I95:I98"/>
    <mergeCell ref="F99:F102"/>
    <mergeCell ref="G99:G102"/>
    <mergeCell ref="H99:H102"/>
    <mergeCell ref="I99:I102"/>
    <mergeCell ref="F79:F82"/>
    <mergeCell ref="G79:G82"/>
    <mergeCell ref="H79:H82"/>
    <mergeCell ref="I79:I82"/>
    <mergeCell ref="F83:F86"/>
    <mergeCell ref="G83:G86"/>
    <mergeCell ref="H83:H86"/>
    <mergeCell ref="I83:I86"/>
    <mergeCell ref="F87:F90"/>
    <mergeCell ref="G87:G90"/>
    <mergeCell ref="H87:H90"/>
    <mergeCell ref="I87:I90"/>
    <mergeCell ref="F115:F118"/>
    <mergeCell ref="G115:G118"/>
    <mergeCell ref="H115:H118"/>
    <mergeCell ref="I115:I118"/>
    <mergeCell ref="F119:F122"/>
    <mergeCell ref="G119:G122"/>
    <mergeCell ref="H119:H122"/>
    <mergeCell ref="I119:I122"/>
    <mergeCell ref="F123:F126"/>
    <mergeCell ref="G123:G126"/>
    <mergeCell ref="H123:H126"/>
    <mergeCell ref="I123:I126"/>
    <mergeCell ref="F103:F106"/>
    <mergeCell ref="G103:G106"/>
    <mergeCell ref="H103:H106"/>
    <mergeCell ref="I103:I106"/>
    <mergeCell ref="F107:F110"/>
    <mergeCell ref="G107:G110"/>
    <mergeCell ref="H107:H110"/>
    <mergeCell ref="I107:I110"/>
    <mergeCell ref="F111:F114"/>
    <mergeCell ref="G111:G114"/>
    <mergeCell ref="H111:H114"/>
    <mergeCell ref="I111:I114"/>
    <mergeCell ref="F139:F142"/>
    <mergeCell ref="G139:G142"/>
    <mergeCell ref="H139:H142"/>
    <mergeCell ref="I139:I142"/>
    <mergeCell ref="F143:F146"/>
    <mergeCell ref="G143:G146"/>
    <mergeCell ref="H143:H146"/>
    <mergeCell ref="I143:I146"/>
    <mergeCell ref="F147:F150"/>
    <mergeCell ref="G147:G150"/>
    <mergeCell ref="H147:H150"/>
    <mergeCell ref="I147:I150"/>
    <mergeCell ref="F127:F130"/>
    <mergeCell ref="G127:G130"/>
    <mergeCell ref="H127:H130"/>
    <mergeCell ref="I127:I130"/>
    <mergeCell ref="F131:F134"/>
    <mergeCell ref="G131:G134"/>
    <mergeCell ref="H131:H134"/>
    <mergeCell ref="I131:I134"/>
    <mergeCell ref="F135:F138"/>
    <mergeCell ref="G135:G138"/>
    <mergeCell ref="H135:H138"/>
    <mergeCell ref="I135:I138"/>
    <mergeCell ref="F163:F166"/>
    <mergeCell ref="G163:G166"/>
    <mergeCell ref="H163:H166"/>
    <mergeCell ref="I163:I166"/>
    <mergeCell ref="F167:F170"/>
    <mergeCell ref="G167:G170"/>
    <mergeCell ref="H167:H170"/>
    <mergeCell ref="I167:I170"/>
    <mergeCell ref="F171:F174"/>
    <mergeCell ref="G171:G174"/>
    <mergeCell ref="H171:H174"/>
    <mergeCell ref="I171:I174"/>
    <mergeCell ref="F151:F154"/>
    <mergeCell ref="G151:G154"/>
    <mergeCell ref="H151:H154"/>
    <mergeCell ref="I151:I154"/>
    <mergeCell ref="F155:F158"/>
    <mergeCell ref="G155:G158"/>
    <mergeCell ref="H155:H158"/>
    <mergeCell ref="I155:I158"/>
    <mergeCell ref="F159:F162"/>
    <mergeCell ref="G159:G162"/>
    <mergeCell ref="H159:H162"/>
    <mergeCell ref="I159:I162"/>
    <mergeCell ref="F187:F190"/>
    <mergeCell ref="G187:G190"/>
    <mergeCell ref="H187:H190"/>
    <mergeCell ref="I187:I190"/>
    <mergeCell ref="F191:F194"/>
    <mergeCell ref="G191:G194"/>
    <mergeCell ref="H191:H194"/>
    <mergeCell ref="I191:I194"/>
    <mergeCell ref="F195:F198"/>
    <mergeCell ref="G195:G198"/>
    <mergeCell ref="H195:H198"/>
    <mergeCell ref="I195:I198"/>
    <mergeCell ref="F175:F178"/>
    <mergeCell ref="G175:G178"/>
    <mergeCell ref="H175:H178"/>
    <mergeCell ref="I175:I178"/>
    <mergeCell ref="F179:F182"/>
    <mergeCell ref="G179:G182"/>
    <mergeCell ref="H179:H182"/>
    <mergeCell ref="I179:I182"/>
    <mergeCell ref="F183:F186"/>
    <mergeCell ref="G183:G186"/>
    <mergeCell ref="H183:H186"/>
    <mergeCell ref="I183:I186"/>
    <mergeCell ref="F211:F214"/>
    <mergeCell ref="G211:G214"/>
    <mergeCell ref="H211:H214"/>
    <mergeCell ref="I211:I214"/>
    <mergeCell ref="F215:F218"/>
    <mergeCell ref="G215:G218"/>
    <mergeCell ref="H215:H218"/>
    <mergeCell ref="I215:I218"/>
    <mergeCell ref="F219:F222"/>
    <mergeCell ref="G219:G222"/>
    <mergeCell ref="H219:H222"/>
    <mergeCell ref="I219:I222"/>
    <mergeCell ref="F199:F202"/>
    <mergeCell ref="G199:G202"/>
    <mergeCell ref="H199:H202"/>
    <mergeCell ref="I199:I202"/>
    <mergeCell ref="F203:F206"/>
    <mergeCell ref="G203:G206"/>
    <mergeCell ref="H203:H206"/>
    <mergeCell ref="I203:I206"/>
    <mergeCell ref="F207:F210"/>
    <mergeCell ref="G207:G210"/>
    <mergeCell ref="H207:H210"/>
    <mergeCell ref="I207:I210"/>
    <mergeCell ref="F235:F238"/>
    <mergeCell ref="G235:G238"/>
    <mergeCell ref="H235:H238"/>
    <mergeCell ref="I235:I238"/>
    <mergeCell ref="F239:F242"/>
    <mergeCell ref="G239:G242"/>
    <mergeCell ref="H239:H242"/>
    <mergeCell ref="I239:I242"/>
    <mergeCell ref="F243:F246"/>
    <mergeCell ref="G243:G246"/>
    <mergeCell ref="H243:H246"/>
    <mergeCell ref="I243:I246"/>
    <mergeCell ref="F223:F226"/>
    <mergeCell ref="G223:G226"/>
    <mergeCell ref="H223:H226"/>
    <mergeCell ref="I223:I226"/>
    <mergeCell ref="F227:F230"/>
    <mergeCell ref="G227:G230"/>
    <mergeCell ref="H227:H230"/>
    <mergeCell ref="I227:I230"/>
    <mergeCell ref="F231:F234"/>
    <mergeCell ref="G231:G234"/>
    <mergeCell ref="H231:H234"/>
    <mergeCell ref="I231:I234"/>
    <mergeCell ref="F259:F262"/>
    <mergeCell ref="G259:G262"/>
    <mergeCell ref="H259:H262"/>
    <mergeCell ref="I259:I262"/>
    <mergeCell ref="F263:F266"/>
    <mergeCell ref="G263:G266"/>
    <mergeCell ref="H263:H266"/>
    <mergeCell ref="I263:I266"/>
    <mergeCell ref="F267:F270"/>
    <mergeCell ref="G267:G270"/>
    <mergeCell ref="H267:H270"/>
    <mergeCell ref="I267:I270"/>
    <mergeCell ref="F247:F250"/>
    <mergeCell ref="G247:G250"/>
    <mergeCell ref="H247:H250"/>
    <mergeCell ref="I247:I250"/>
    <mergeCell ref="F251:F254"/>
    <mergeCell ref="G251:G254"/>
    <mergeCell ref="H251:H254"/>
    <mergeCell ref="I251:I254"/>
    <mergeCell ref="F255:F258"/>
    <mergeCell ref="G255:G258"/>
    <mergeCell ref="H255:H258"/>
    <mergeCell ref="I255:I258"/>
    <mergeCell ref="I303:I306"/>
    <mergeCell ref="F283:F286"/>
    <mergeCell ref="G283:G286"/>
    <mergeCell ref="H283:H286"/>
    <mergeCell ref="I283:I286"/>
    <mergeCell ref="F287:F290"/>
    <mergeCell ref="G287:G290"/>
    <mergeCell ref="H287:H290"/>
    <mergeCell ref="I287:I290"/>
    <mergeCell ref="F291:F294"/>
    <mergeCell ref="G291:G294"/>
    <mergeCell ref="H291:H294"/>
    <mergeCell ref="I291:I294"/>
    <mergeCell ref="F271:F274"/>
    <mergeCell ref="G271:G274"/>
    <mergeCell ref="H271:H274"/>
    <mergeCell ref="I271:I274"/>
    <mergeCell ref="F275:F278"/>
    <mergeCell ref="G275:G278"/>
    <mergeCell ref="H275:H278"/>
    <mergeCell ref="I275:I278"/>
    <mergeCell ref="F279:F282"/>
    <mergeCell ref="G279:G282"/>
    <mergeCell ref="H279:H282"/>
    <mergeCell ref="I279:I282"/>
    <mergeCell ref="F319:F322"/>
    <mergeCell ref="G319:G322"/>
    <mergeCell ref="H319:H322"/>
    <mergeCell ref="I319:I322"/>
    <mergeCell ref="F323:F326"/>
    <mergeCell ref="G323:G326"/>
    <mergeCell ref="H323:H326"/>
    <mergeCell ref="I323:I326"/>
    <mergeCell ref="K1:K4"/>
    <mergeCell ref="F307:F310"/>
    <mergeCell ref="G307:G310"/>
    <mergeCell ref="H307:H310"/>
    <mergeCell ref="I307:I310"/>
    <mergeCell ref="F311:F314"/>
    <mergeCell ref="G311:G314"/>
    <mergeCell ref="H311:H314"/>
    <mergeCell ref="I311:I314"/>
    <mergeCell ref="F315:F318"/>
    <mergeCell ref="G315:G318"/>
    <mergeCell ref="H315:H318"/>
    <mergeCell ref="I315:I318"/>
    <mergeCell ref="F295:F298"/>
    <mergeCell ref="G295:G298"/>
    <mergeCell ref="H295:H298"/>
    <mergeCell ref="I295:I298"/>
    <mergeCell ref="F299:F302"/>
    <mergeCell ref="G299:G302"/>
    <mergeCell ref="H299:H302"/>
    <mergeCell ref="I299:I302"/>
    <mergeCell ref="F303:F306"/>
    <mergeCell ref="G303:G306"/>
    <mergeCell ref="H303:H306"/>
    <mergeCell ref="N27:N30"/>
    <mergeCell ref="O27:O30"/>
    <mergeCell ref="P27:P30"/>
    <mergeCell ref="Q27:Q30"/>
    <mergeCell ref="R27:R30"/>
    <mergeCell ref="Q11:Q14"/>
    <mergeCell ref="R11:R14"/>
    <mergeCell ref="M15:M18"/>
    <mergeCell ref="N15:N18"/>
    <mergeCell ref="O15:O18"/>
    <mergeCell ref="P15:P18"/>
    <mergeCell ref="Q15:Q18"/>
    <mergeCell ref="R15:R18"/>
    <mergeCell ref="M19:M22"/>
    <mergeCell ref="N19:N22"/>
    <mergeCell ref="O19:O22"/>
    <mergeCell ref="P19:P22"/>
    <mergeCell ref="Q19:Q22"/>
    <mergeCell ref="R19:R22"/>
    <mergeCell ref="M39:M42"/>
    <mergeCell ref="N39:N42"/>
    <mergeCell ref="O39:O42"/>
    <mergeCell ref="P39:P42"/>
    <mergeCell ref="Q39:Q42"/>
    <mergeCell ref="R39:R42"/>
    <mergeCell ref="M43:M46"/>
    <mergeCell ref="N43:N46"/>
    <mergeCell ref="O43:O46"/>
    <mergeCell ref="P43:P46"/>
    <mergeCell ref="Q43:Q46"/>
    <mergeCell ref="R43:R46"/>
    <mergeCell ref="M31:M34"/>
    <mergeCell ref="N31:N34"/>
    <mergeCell ref="O31:O34"/>
    <mergeCell ref="P31:P34"/>
    <mergeCell ref="Q31:Q34"/>
    <mergeCell ref="R31:R34"/>
    <mergeCell ref="M35:M38"/>
    <mergeCell ref="N35:N38"/>
    <mergeCell ref="O35:O38"/>
    <mergeCell ref="P35:P38"/>
    <mergeCell ref="Q35:Q38"/>
    <mergeCell ref="R35:R38"/>
    <mergeCell ref="M55:M58"/>
    <mergeCell ref="N55:N58"/>
    <mergeCell ref="O55:O58"/>
    <mergeCell ref="P55:P58"/>
    <mergeCell ref="Q55:Q58"/>
    <mergeCell ref="R55:R58"/>
    <mergeCell ref="M59:M62"/>
    <mergeCell ref="N59:N62"/>
    <mergeCell ref="O59:O62"/>
    <mergeCell ref="P59:P62"/>
    <mergeCell ref="Q59:Q62"/>
    <mergeCell ref="R59:R62"/>
    <mergeCell ref="M47:M50"/>
    <mergeCell ref="N47:N50"/>
    <mergeCell ref="O47:O50"/>
    <mergeCell ref="P47:P50"/>
    <mergeCell ref="Q47:Q50"/>
    <mergeCell ref="R47:R50"/>
    <mergeCell ref="M51:M54"/>
    <mergeCell ref="N51:N54"/>
    <mergeCell ref="O51:O54"/>
    <mergeCell ref="P51:P54"/>
    <mergeCell ref="Q51:Q54"/>
    <mergeCell ref="R51:R54"/>
    <mergeCell ref="M71:M74"/>
    <mergeCell ref="N71:N74"/>
    <mergeCell ref="O71:O74"/>
    <mergeCell ref="P71:P74"/>
    <mergeCell ref="Q71:Q74"/>
    <mergeCell ref="R71:R74"/>
    <mergeCell ref="M75:M78"/>
    <mergeCell ref="N75:N78"/>
    <mergeCell ref="O75:O78"/>
    <mergeCell ref="P75:P78"/>
    <mergeCell ref="Q75:Q78"/>
    <mergeCell ref="R75:R78"/>
    <mergeCell ref="M63:M66"/>
    <mergeCell ref="N63:N66"/>
    <mergeCell ref="O63:O66"/>
    <mergeCell ref="P63:P66"/>
    <mergeCell ref="Q63:Q66"/>
    <mergeCell ref="R63:R66"/>
    <mergeCell ref="M67:M70"/>
    <mergeCell ref="N67:N70"/>
    <mergeCell ref="O67:O70"/>
    <mergeCell ref="P67:P70"/>
    <mergeCell ref="Q67:Q70"/>
    <mergeCell ref="R67:R70"/>
    <mergeCell ref="M87:M90"/>
    <mergeCell ref="N87:N90"/>
    <mergeCell ref="O87:O90"/>
    <mergeCell ref="P87:P90"/>
    <mergeCell ref="Q87:Q90"/>
    <mergeCell ref="R87:R90"/>
    <mergeCell ref="M91:M94"/>
    <mergeCell ref="N91:N94"/>
    <mergeCell ref="O91:O94"/>
    <mergeCell ref="P91:P94"/>
    <mergeCell ref="Q91:Q94"/>
    <mergeCell ref="R91:R94"/>
    <mergeCell ref="M79:M82"/>
    <mergeCell ref="N79:N82"/>
    <mergeCell ref="O79:O82"/>
    <mergeCell ref="P79:P82"/>
    <mergeCell ref="Q79:Q82"/>
    <mergeCell ref="R79:R82"/>
    <mergeCell ref="M83:M86"/>
    <mergeCell ref="N83:N86"/>
    <mergeCell ref="O83:O86"/>
    <mergeCell ref="P83:P86"/>
    <mergeCell ref="Q83:Q86"/>
    <mergeCell ref="R83:R86"/>
    <mergeCell ref="M103:M106"/>
    <mergeCell ref="N103:N106"/>
    <mergeCell ref="O103:O106"/>
    <mergeCell ref="P103:P106"/>
    <mergeCell ref="Q103:Q106"/>
    <mergeCell ref="R103:R106"/>
    <mergeCell ref="M107:M110"/>
    <mergeCell ref="N107:N110"/>
    <mergeCell ref="O107:O110"/>
    <mergeCell ref="P107:P110"/>
    <mergeCell ref="Q107:Q110"/>
    <mergeCell ref="R107:R110"/>
    <mergeCell ref="M95:M98"/>
    <mergeCell ref="N95:N98"/>
    <mergeCell ref="O95:O98"/>
    <mergeCell ref="P95:P98"/>
    <mergeCell ref="Q95:Q98"/>
    <mergeCell ref="R95:R98"/>
    <mergeCell ref="M99:M102"/>
    <mergeCell ref="N99:N102"/>
    <mergeCell ref="O99:O102"/>
    <mergeCell ref="P99:P102"/>
    <mergeCell ref="Q99:Q102"/>
    <mergeCell ref="R99:R102"/>
    <mergeCell ref="M119:M122"/>
    <mergeCell ref="N119:N122"/>
    <mergeCell ref="O119:O122"/>
    <mergeCell ref="P119:P122"/>
    <mergeCell ref="Q119:Q122"/>
    <mergeCell ref="R119:R122"/>
    <mergeCell ref="M123:M126"/>
    <mergeCell ref="N123:N126"/>
    <mergeCell ref="O123:O126"/>
    <mergeCell ref="P123:P126"/>
    <mergeCell ref="Q123:Q126"/>
    <mergeCell ref="R123:R126"/>
    <mergeCell ref="M111:M114"/>
    <mergeCell ref="N111:N114"/>
    <mergeCell ref="O111:O114"/>
    <mergeCell ref="P111:P114"/>
    <mergeCell ref="Q111:Q114"/>
    <mergeCell ref="R111:R114"/>
    <mergeCell ref="M115:M118"/>
    <mergeCell ref="N115:N118"/>
    <mergeCell ref="O115:O118"/>
    <mergeCell ref="P115:P118"/>
    <mergeCell ref="Q115:Q118"/>
    <mergeCell ref="R115:R118"/>
    <mergeCell ref="M135:M138"/>
    <mergeCell ref="N135:N138"/>
    <mergeCell ref="O135:O138"/>
    <mergeCell ref="P135:P138"/>
    <mergeCell ref="Q135:Q138"/>
    <mergeCell ref="R135:R138"/>
    <mergeCell ref="M139:M142"/>
    <mergeCell ref="N139:N142"/>
    <mergeCell ref="O139:O142"/>
    <mergeCell ref="P139:P142"/>
    <mergeCell ref="Q139:Q142"/>
    <mergeCell ref="R139:R142"/>
    <mergeCell ref="M127:M130"/>
    <mergeCell ref="N127:N130"/>
    <mergeCell ref="O127:O130"/>
    <mergeCell ref="P127:P130"/>
    <mergeCell ref="Q127:Q130"/>
    <mergeCell ref="R127:R130"/>
    <mergeCell ref="M131:M134"/>
    <mergeCell ref="N131:N134"/>
    <mergeCell ref="O131:O134"/>
    <mergeCell ref="P131:P134"/>
    <mergeCell ref="Q131:Q134"/>
    <mergeCell ref="R131:R134"/>
    <mergeCell ref="M151:M154"/>
    <mergeCell ref="N151:N154"/>
    <mergeCell ref="O151:O154"/>
    <mergeCell ref="P151:P154"/>
    <mergeCell ref="Q151:Q154"/>
    <mergeCell ref="R151:R154"/>
    <mergeCell ref="M155:M158"/>
    <mergeCell ref="N155:N158"/>
    <mergeCell ref="O155:O158"/>
    <mergeCell ref="P155:P158"/>
    <mergeCell ref="Q155:Q158"/>
    <mergeCell ref="R155:R158"/>
    <mergeCell ref="M143:M146"/>
    <mergeCell ref="N143:N146"/>
    <mergeCell ref="O143:O146"/>
    <mergeCell ref="P143:P146"/>
    <mergeCell ref="Q143:Q146"/>
    <mergeCell ref="R143:R146"/>
    <mergeCell ref="M147:M150"/>
    <mergeCell ref="N147:N150"/>
    <mergeCell ref="O147:O150"/>
    <mergeCell ref="P147:P150"/>
    <mergeCell ref="Q147:Q150"/>
    <mergeCell ref="R147:R150"/>
    <mergeCell ref="M167:M170"/>
    <mergeCell ref="N167:N170"/>
    <mergeCell ref="O167:O170"/>
    <mergeCell ref="P167:P170"/>
    <mergeCell ref="Q167:Q170"/>
    <mergeCell ref="R167:R170"/>
    <mergeCell ref="M171:M174"/>
    <mergeCell ref="N171:N174"/>
    <mergeCell ref="O171:O174"/>
    <mergeCell ref="P171:P174"/>
    <mergeCell ref="Q171:Q174"/>
    <mergeCell ref="R171:R174"/>
    <mergeCell ref="M159:M162"/>
    <mergeCell ref="N159:N162"/>
    <mergeCell ref="O159:O162"/>
    <mergeCell ref="P159:P162"/>
    <mergeCell ref="Q159:Q162"/>
    <mergeCell ref="R159:R162"/>
    <mergeCell ref="M163:M166"/>
    <mergeCell ref="N163:N166"/>
    <mergeCell ref="O163:O166"/>
    <mergeCell ref="P163:P166"/>
    <mergeCell ref="Q163:Q166"/>
    <mergeCell ref="R163:R166"/>
    <mergeCell ref="M183:M186"/>
    <mergeCell ref="N183:N186"/>
    <mergeCell ref="O183:O186"/>
    <mergeCell ref="P183:P186"/>
    <mergeCell ref="Q183:Q186"/>
    <mergeCell ref="R183:R186"/>
    <mergeCell ref="M187:M190"/>
    <mergeCell ref="N187:N190"/>
    <mergeCell ref="O187:O190"/>
    <mergeCell ref="P187:P190"/>
    <mergeCell ref="Q187:Q190"/>
    <mergeCell ref="R187:R190"/>
    <mergeCell ref="M175:M178"/>
    <mergeCell ref="N175:N178"/>
    <mergeCell ref="O175:O178"/>
    <mergeCell ref="P175:P178"/>
    <mergeCell ref="Q175:Q178"/>
    <mergeCell ref="R175:R178"/>
    <mergeCell ref="M179:M182"/>
    <mergeCell ref="N179:N182"/>
    <mergeCell ref="O179:O182"/>
    <mergeCell ref="P179:P182"/>
    <mergeCell ref="Q179:Q182"/>
    <mergeCell ref="R179:R182"/>
    <mergeCell ref="M199:M202"/>
    <mergeCell ref="N199:N202"/>
    <mergeCell ref="O199:O202"/>
    <mergeCell ref="P199:P202"/>
    <mergeCell ref="Q199:Q202"/>
    <mergeCell ref="R199:R202"/>
    <mergeCell ref="M203:M206"/>
    <mergeCell ref="N203:N206"/>
    <mergeCell ref="O203:O206"/>
    <mergeCell ref="P203:P206"/>
    <mergeCell ref="Q203:Q206"/>
    <mergeCell ref="R203:R206"/>
    <mergeCell ref="M191:M194"/>
    <mergeCell ref="N191:N194"/>
    <mergeCell ref="O191:O194"/>
    <mergeCell ref="P191:P194"/>
    <mergeCell ref="Q191:Q194"/>
    <mergeCell ref="R191:R194"/>
    <mergeCell ref="M195:M198"/>
    <mergeCell ref="N195:N198"/>
    <mergeCell ref="O195:O198"/>
    <mergeCell ref="P195:P198"/>
    <mergeCell ref="Q195:Q198"/>
    <mergeCell ref="R195:R198"/>
    <mergeCell ref="M215:M218"/>
    <mergeCell ref="N215:N218"/>
    <mergeCell ref="O215:O218"/>
    <mergeCell ref="P215:P218"/>
    <mergeCell ref="Q215:Q218"/>
    <mergeCell ref="R215:R218"/>
    <mergeCell ref="M219:M222"/>
    <mergeCell ref="N219:N222"/>
    <mergeCell ref="O219:O222"/>
    <mergeCell ref="P219:P222"/>
    <mergeCell ref="Q219:Q222"/>
    <mergeCell ref="R219:R222"/>
    <mergeCell ref="M207:M210"/>
    <mergeCell ref="N207:N210"/>
    <mergeCell ref="O207:O210"/>
    <mergeCell ref="P207:P210"/>
    <mergeCell ref="Q207:Q210"/>
    <mergeCell ref="R207:R210"/>
    <mergeCell ref="M211:M214"/>
    <mergeCell ref="N211:N214"/>
    <mergeCell ref="O211:O214"/>
    <mergeCell ref="P211:P214"/>
    <mergeCell ref="Q211:Q214"/>
    <mergeCell ref="R211:R214"/>
    <mergeCell ref="M231:M234"/>
    <mergeCell ref="N231:N234"/>
    <mergeCell ref="O231:O234"/>
    <mergeCell ref="P231:P234"/>
    <mergeCell ref="Q231:Q234"/>
    <mergeCell ref="R231:R234"/>
    <mergeCell ref="M235:M238"/>
    <mergeCell ref="N235:N238"/>
    <mergeCell ref="O235:O238"/>
    <mergeCell ref="P235:P238"/>
    <mergeCell ref="Q235:Q238"/>
    <mergeCell ref="R235:R238"/>
    <mergeCell ref="M223:M226"/>
    <mergeCell ref="N223:N226"/>
    <mergeCell ref="O223:O226"/>
    <mergeCell ref="P223:P226"/>
    <mergeCell ref="Q223:Q226"/>
    <mergeCell ref="R223:R226"/>
    <mergeCell ref="M227:M230"/>
    <mergeCell ref="N227:N230"/>
    <mergeCell ref="O227:O230"/>
    <mergeCell ref="P227:P230"/>
    <mergeCell ref="Q227:Q230"/>
    <mergeCell ref="R227:R230"/>
    <mergeCell ref="M247:M250"/>
    <mergeCell ref="N247:N250"/>
    <mergeCell ref="O247:O250"/>
    <mergeCell ref="P247:P250"/>
    <mergeCell ref="Q247:Q250"/>
    <mergeCell ref="R247:R250"/>
    <mergeCell ref="M251:M254"/>
    <mergeCell ref="N251:N254"/>
    <mergeCell ref="O251:O254"/>
    <mergeCell ref="P251:P254"/>
    <mergeCell ref="Q251:Q254"/>
    <mergeCell ref="R251:R254"/>
    <mergeCell ref="M239:M242"/>
    <mergeCell ref="N239:N242"/>
    <mergeCell ref="O239:O242"/>
    <mergeCell ref="P239:P242"/>
    <mergeCell ref="Q239:Q242"/>
    <mergeCell ref="R239:R242"/>
    <mergeCell ref="M243:M246"/>
    <mergeCell ref="N243:N246"/>
    <mergeCell ref="O243:O246"/>
    <mergeCell ref="P243:P246"/>
    <mergeCell ref="Q243:Q246"/>
    <mergeCell ref="R243:R246"/>
    <mergeCell ref="M263:M266"/>
    <mergeCell ref="N263:N266"/>
    <mergeCell ref="O263:O266"/>
    <mergeCell ref="P263:P266"/>
    <mergeCell ref="Q263:Q266"/>
    <mergeCell ref="R263:R266"/>
    <mergeCell ref="M267:M270"/>
    <mergeCell ref="N267:N270"/>
    <mergeCell ref="O267:O270"/>
    <mergeCell ref="P267:P270"/>
    <mergeCell ref="Q267:Q270"/>
    <mergeCell ref="R267:R270"/>
    <mergeCell ref="M255:M258"/>
    <mergeCell ref="N255:N258"/>
    <mergeCell ref="O255:O258"/>
    <mergeCell ref="P255:P258"/>
    <mergeCell ref="Q255:Q258"/>
    <mergeCell ref="R255:R258"/>
    <mergeCell ref="M259:M262"/>
    <mergeCell ref="N259:N262"/>
    <mergeCell ref="O259:O262"/>
    <mergeCell ref="P259:P262"/>
    <mergeCell ref="Q259:Q262"/>
    <mergeCell ref="R259:R262"/>
    <mergeCell ref="M279:M282"/>
    <mergeCell ref="N279:N282"/>
    <mergeCell ref="O279:O282"/>
    <mergeCell ref="P279:P282"/>
    <mergeCell ref="Q279:Q282"/>
    <mergeCell ref="R279:R282"/>
    <mergeCell ref="M283:M286"/>
    <mergeCell ref="N283:N286"/>
    <mergeCell ref="O283:O286"/>
    <mergeCell ref="P283:P286"/>
    <mergeCell ref="Q283:Q286"/>
    <mergeCell ref="R283:R286"/>
    <mergeCell ref="M271:M274"/>
    <mergeCell ref="N271:N274"/>
    <mergeCell ref="O271:O274"/>
    <mergeCell ref="P271:P274"/>
    <mergeCell ref="Q271:Q274"/>
    <mergeCell ref="R271:R274"/>
    <mergeCell ref="M275:M278"/>
    <mergeCell ref="N275:N278"/>
    <mergeCell ref="O275:O278"/>
    <mergeCell ref="P275:P278"/>
    <mergeCell ref="Q275:Q278"/>
    <mergeCell ref="R275:R278"/>
    <mergeCell ref="O295:O298"/>
    <mergeCell ref="P295:P298"/>
    <mergeCell ref="Q295:Q298"/>
    <mergeCell ref="R295:R298"/>
    <mergeCell ref="M299:M302"/>
    <mergeCell ref="N299:N302"/>
    <mergeCell ref="O299:O302"/>
    <mergeCell ref="P299:P302"/>
    <mergeCell ref="Q299:Q302"/>
    <mergeCell ref="R299:R302"/>
    <mergeCell ref="M287:M290"/>
    <mergeCell ref="N287:N290"/>
    <mergeCell ref="O287:O290"/>
    <mergeCell ref="P287:P290"/>
    <mergeCell ref="Q287:Q290"/>
    <mergeCell ref="R287:R290"/>
    <mergeCell ref="M291:M294"/>
    <mergeCell ref="N291:N294"/>
    <mergeCell ref="O291:O294"/>
    <mergeCell ref="P291:P294"/>
    <mergeCell ref="Q291:Q294"/>
    <mergeCell ref="R291:R294"/>
    <mergeCell ref="M323:M326"/>
    <mergeCell ref="N323:N326"/>
    <mergeCell ref="O323:O326"/>
    <mergeCell ref="P323:P326"/>
    <mergeCell ref="Q323:Q326"/>
    <mergeCell ref="R323:R326"/>
    <mergeCell ref="M311:M314"/>
    <mergeCell ref="N311:N314"/>
    <mergeCell ref="O311:O314"/>
    <mergeCell ref="P311:P314"/>
    <mergeCell ref="Q311:Q314"/>
    <mergeCell ref="R311:R314"/>
    <mergeCell ref="M315:M318"/>
    <mergeCell ref="N315:N318"/>
    <mergeCell ref="O315:O318"/>
    <mergeCell ref="P315:P318"/>
    <mergeCell ref="Q315:Q318"/>
    <mergeCell ref="R315:R318"/>
    <mergeCell ref="T7:T10"/>
    <mergeCell ref="U7:U10"/>
    <mergeCell ref="V7:V10"/>
    <mergeCell ref="W7:W10"/>
    <mergeCell ref="T11:T14"/>
    <mergeCell ref="U11:U14"/>
    <mergeCell ref="V11:V14"/>
    <mergeCell ref="W11:W14"/>
    <mergeCell ref="T15:T18"/>
    <mergeCell ref="U15:U18"/>
    <mergeCell ref="V15:V18"/>
    <mergeCell ref="W15:W18"/>
    <mergeCell ref="M319:M322"/>
    <mergeCell ref="N319:N322"/>
    <mergeCell ref="O319:O322"/>
    <mergeCell ref="P319:P322"/>
    <mergeCell ref="Q319:Q322"/>
    <mergeCell ref="R319:R322"/>
    <mergeCell ref="M303:M306"/>
    <mergeCell ref="N303:N306"/>
    <mergeCell ref="O303:O306"/>
    <mergeCell ref="P303:P306"/>
    <mergeCell ref="Q303:Q306"/>
    <mergeCell ref="R303:R306"/>
    <mergeCell ref="M307:M310"/>
    <mergeCell ref="N307:N310"/>
    <mergeCell ref="O307:O310"/>
    <mergeCell ref="P307:P310"/>
    <mergeCell ref="Q307:Q310"/>
    <mergeCell ref="R307:R310"/>
    <mergeCell ref="M295:M298"/>
    <mergeCell ref="N295:N298"/>
    <mergeCell ref="T31:T34"/>
    <mergeCell ref="U31:U34"/>
    <mergeCell ref="V31:V34"/>
    <mergeCell ref="W31:W34"/>
    <mergeCell ref="T35:T38"/>
    <mergeCell ref="U35:U38"/>
    <mergeCell ref="V35:V38"/>
    <mergeCell ref="W35:W38"/>
    <mergeCell ref="T39:T42"/>
    <mergeCell ref="U39:U42"/>
    <mergeCell ref="V39:V42"/>
    <mergeCell ref="W39:W42"/>
    <mergeCell ref="T19:T22"/>
    <mergeCell ref="U19:U22"/>
    <mergeCell ref="V19:V22"/>
    <mergeCell ref="W19:W22"/>
    <mergeCell ref="T23:T26"/>
    <mergeCell ref="U23:U26"/>
    <mergeCell ref="V23:V26"/>
    <mergeCell ref="W23:W26"/>
    <mergeCell ref="T27:T30"/>
    <mergeCell ref="U27:U30"/>
    <mergeCell ref="V27:V30"/>
    <mergeCell ref="W27:W30"/>
    <mergeCell ref="T55:T58"/>
    <mergeCell ref="U55:U58"/>
    <mergeCell ref="V55:V58"/>
    <mergeCell ref="W55:W58"/>
    <mergeCell ref="T59:T62"/>
    <mergeCell ref="U59:U62"/>
    <mergeCell ref="V59:V62"/>
    <mergeCell ref="W59:W62"/>
    <mergeCell ref="T63:T66"/>
    <mergeCell ref="U63:U66"/>
    <mergeCell ref="V63:V66"/>
    <mergeCell ref="W63:W66"/>
    <mergeCell ref="T43:T46"/>
    <mergeCell ref="U43:U46"/>
    <mergeCell ref="V43:V46"/>
    <mergeCell ref="W43:W46"/>
    <mergeCell ref="T47:T50"/>
    <mergeCell ref="U47:U50"/>
    <mergeCell ref="V47:V50"/>
    <mergeCell ref="W47:W50"/>
    <mergeCell ref="T51:T54"/>
    <mergeCell ref="U51:U54"/>
    <mergeCell ref="V51:V54"/>
    <mergeCell ref="W51:W54"/>
    <mergeCell ref="T79:T82"/>
    <mergeCell ref="U79:U82"/>
    <mergeCell ref="V79:V82"/>
    <mergeCell ref="W79:W82"/>
    <mergeCell ref="T83:T86"/>
    <mergeCell ref="U83:U86"/>
    <mergeCell ref="V83:V86"/>
    <mergeCell ref="W83:W86"/>
    <mergeCell ref="T87:T90"/>
    <mergeCell ref="U87:U90"/>
    <mergeCell ref="V87:V90"/>
    <mergeCell ref="W87:W90"/>
    <mergeCell ref="T67:T70"/>
    <mergeCell ref="U67:U70"/>
    <mergeCell ref="V67:V70"/>
    <mergeCell ref="W67:W70"/>
    <mergeCell ref="T71:T74"/>
    <mergeCell ref="U71:U74"/>
    <mergeCell ref="V71:V74"/>
    <mergeCell ref="W71:W74"/>
    <mergeCell ref="T75:T78"/>
    <mergeCell ref="U75:U78"/>
    <mergeCell ref="V75:V78"/>
    <mergeCell ref="W75:W78"/>
    <mergeCell ref="T103:T106"/>
    <mergeCell ref="U103:U106"/>
    <mergeCell ref="V103:V106"/>
    <mergeCell ref="W103:W106"/>
    <mergeCell ref="T107:T110"/>
    <mergeCell ref="U107:U110"/>
    <mergeCell ref="V107:V110"/>
    <mergeCell ref="W107:W110"/>
    <mergeCell ref="T111:T114"/>
    <mergeCell ref="U111:U114"/>
    <mergeCell ref="V111:V114"/>
    <mergeCell ref="W111:W114"/>
    <mergeCell ref="T91:T94"/>
    <mergeCell ref="U91:U94"/>
    <mergeCell ref="V91:V94"/>
    <mergeCell ref="W91:W94"/>
    <mergeCell ref="T95:T98"/>
    <mergeCell ref="U95:U98"/>
    <mergeCell ref="V95:V98"/>
    <mergeCell ref="W95:W98"/>
    <mergeCell ref="T99:T102"/>
    <mergeCell ref="U99:U102"/>
    <mergeCell ref="V99:V102"/>
    <mergeCell ref="W99:W102"/>
    <mergeCell ref="T127:T130"/>
    <mergeCell ref="U127:U130"/>
    <mergeCell ref="V127:V130"/>
    <mergeCell ref="W127:W130"/>
    <mergeCell ref="T131:T134"/>
    <mergeCell ref="U131:U134"/>
    <mergeCell ref="V131:V134"/>
    <mergeCell ref="W131:W134"/>
    <mergeCell ref="T135:T138"/>
    <mergeCell ref="U135:U138"/>
    <mergeCell ref="V135:V138"/>
    <mergeCell ref="W135:W138"/>
    <mergeCell ref="T115:T118"/>
    <mergeCell ref="U115:U118"/>
    <mergeCell ref="V115:V118"/>
    <mergeCell ref="W115:W118"/>
    <mergeCell ref="T119:T122"/>
    <mergeCell ref="U119:U122"/>
    <mergeCell ref="V119:V122"/>
    <mergeCell ref="W119:W122"/>
    <mergeCell ref="T123:T126"/>
    <mergeCell ref="U123:U126"/>
    <mergeCell ref="V123:V126"/>
    <mergeCell ref="W123:W126"/>
    <mergeCell ref="T151:T154"/>
    <mergeCell ref="U151:U154"/>
    <mergeCell ref="V151:V154"/>
    <mergeCell ref="W151:W154"/>
    <mergeCell ref="T155:T158"/>
    <mergeCell ref="U155:U158"/>
    <mergeCell ref="V155:V158"/>
    <mergeCell ref="W155:W158"/>
    <mergeCell ref="T159:T162"/>
    <mergeCell ref="U159:U162"/>
    <mergeCell ref="V159:V162"/>
    <mergeCell ref="W159:W162"/>
    <mergeCell ref="T139:T142"/>
    <mergeCell ref="U139:U142"/>
    <mergeCell ref="V139:V142"/>
    <mergeCell ref="W139:W142"/>
    <mergeCell ref="T143:T146"/>
    <mergeCell ref="U143:U146"/>
    <mergeCell ref="V143:V146"/>
    <mergeCell ref="W143:W146"/>
    <mergeCell ref="T147:T150"/>
    <mergeCell ref="U147:U150"/>
    <mergeCell ref="V147:V150"/>
    <mergeCell ref="W147:W150"/>
    <mergeCell ref="T175:T178"/>
    <mergeCell ref="U175:U178"/>
    <mergeCell ref="V175:V178"/>
    <mergeCell ref="W175:W178"/>
    <mergeCell ref="T179:T182"/>
    <mergeCell ref="U179:U182"/>
    <mergeCell ref="V179:V182"/>
    <mergeCell ref="W179:W182"/>
    <mergeCell ref="T183:T186"/>
    <mergeCell ref="U183:U186"/>
    <mergeCell ref="V183:V186"/>
    <mergeCell ref="W183:W186"/>
    <mergeCell ref="T163:T166"/>
    <mergeCell ref="U163:U166"/>
    <mergeCell ref="V163:V166"/>
    <mergeCell ref="W163:W166"/>
    <mergeCell ref="T167:T170"/>
    <mergeCell ref="U167:U170"/>
    <mergeCell ref="V167:V170"/>
    <mergeCell ref="W167:W170"/>
    <mergeCell ref="T171:T174"/>
    <mergeCell ref="U171:U174"/>
    <mergeCell ref="V171:V174"/>
    <mergeCell ref="W171:W174"/>
    <mergeCell ref="T199:T202"/>
    <mergeCell ref="U199:U202"/>
    <mergeCell ref="V199:V202"/>
    <mergeCell ref="W199:W202"/>
    <mergeCell ref="T203:T206"/>
    <mergeCell ref="U203:U206"/>
    <mergeCell ref="V203:V206"/>
    <mergeCell ref="W203:W206"/>
    <mergeCell ref="T207:T210"/>
    <mergeCell ref="U207:U210"/>
    <mergeCell ref="V207:V210"/>
    <mergeCell ref="W207:W210"/>
    <mergeCell ref="T187:T190"/>
    <mergeCell ref="U187:U190"/>
    <mergeCell ref="V187:V190"/>
    <mergeCell ref="W187:W190"/>
    <mergeCell ref="T191:T194"/>
    <mergeCell ref="U191:U194"/>
    <mergeCell ref="V191:V194"/>
    <mergeCell ref="W191:W194"/>
    <mergeCell ref="T195:T198"/>
    <mergeCell ref="U195:U198"/>
    <mergeCell ref="V195:V198"/>
    <mergeCell ref="W195:W198"/>
    <mergeCell ref="T223:T226"/>
    <mergeCell ref="U223:U226"/>
    <mergeCell ref="V223:V226"/>
    <mergeCell ref="W223:W226"/>
    <mergeCell ref="T227:T230"/>
    <mergeCell ref="U227:U230"/>
    <mergeCell ref="V227:V230"/>
    <mergeCell ref="W227:W230"/>
    <mergeCell ref="T231:T234"/>
    <mergeCell ref="U231:U234"/>
    <mergeCell ref="V231:V234"/>
    <mergeCell ref="W231:W234"/>
    <mergeCell ref="T211:T214"/>
    <mergeCell ref="U211:U214"/>
    <mergeCell ref="V211:V214"/>
    <mergeCell ref="W211:W214"/>
    <mergeCell ref="T215:T218"/>
    <mergeCell ref="U215:U218"/>
    <mergeCell ref="V215:V218"/>
    <mergeCell ref="W215:W218"/>
    <mergeCell ref="T219:T222"/>
    <mergeCell ref="U219:U222"/>
    <mergeCell ref="V219:V222"/>
    <mergeCell ref="W219:W222"/>
    <mergeCell ref="T247:T250"/>
    <mergeCell ref="U247:U250"/>
    <mergeCell ref="V247:V250"/>
    <mergeCell ref="W247:W250"/>
    <mergeCell ref="T251:T254"/>
    <mergeCell ref="U251:U254"/>
    <mergeCell ref="V251:V254"/>
    <mergeCell ref="W251:W254"/>
    <mergeCell ref="T255:T258"/>
    <mergeCell ref="U255:U258"/>
    <mergeCell ref="V255:V258"/>
    <mergeCell ref="W255:W258"/>
    <mergeCell ref="T235:T238"/>
    <mergeCell ref="U235:U238"/>
    <mergeCell ref="V235:V238"/>
    <mergeCell ref="W235:W238"/>
    <mergeCell ref="T239:T242"/>
    <mergeCell ref="U239:U242"/>
    <mergeCell ref="V239:V242"/>
    <mergeCell ref="W239:W242"/>
    <mergeCell ref="T243:T246"/>
    <mergeCell ref="U243:U246"/>
    <mergeCell ref="V243:V246"/>
    <mergeCell ref="W243:W246"/>
    <mergeCell ref="T271:T274"/>
    <mergeCell ref="U271:U274"/>
    <mergeCell ref="V271:V274"/>
    <mergeCell ref="W271:W274"/>
    <mergeCell ref="T275:T278"/>
    <mergeCell ref="U275:U278"/>
    <mergeCell ref="V275:V278"/>
    <mergeCell ref="W275:W278"/>
    <mergeCell ref="T279:T282"/>
    <mergeCell ref="U279:U282"/>
    <mergeCell ref="V279:V282"/>
    <mergeCell ref="W279:W282"/>
    <mergeCell ref="T259:T262"/>
    <mergeCell ref="U259:U262"/>
    <mergeCell ref="V259:V262"/>
    <mergeCell ref="W259:W262"/>
    <mergeCell ref="T263:T266"/>
    <mergeCell ref="U263:U266"/>
    <mergeCell ref="V263:V266"/>
    <mergeCell ref="W263:W266"/>
    <mergeCell ref="T267:T270"/>
    <mergeCell ref="U267:U270"/>
    <mergeCell ref="V267:V270"/>
    <mergeCell ref="W267:W270"/>
    <mergeCell ref="T295:T298"/>
    <mergeCell ref="U295:U298"/>
    <mergeCell ref="V295:V298"/>
    <mergeCell ref="W295:W298"/>
    <mergeCell ref="T299:T302"/>
    <mergeCell ref="U299:U302"/>
    <mergeCell ref="V299:V302"/>
    <mergeCell ref="W299:W302"/>
    <mergeCell ref="T303:T306"/>
    <mergeCell ref="U303:U306"/>
    <mergeCell ref="V303:V306"/>
    <mergeCell ref="W303:W306"/>
    <mergeCell ref="T283:T286"/>
    <mergeCell ref="U283:U286"/>
    <mergeCell ref="V283:V286"/>
    <mergeCell ref="W283:W286"/>
    <mergeCell ref="T287:T290"/>
    <mergeCell ref="U287:U290"/>
    <mergeCell ref="V287:V290"/>
    <mergeCell ref="W287:W290"/>
    <mergeCell ref="T291:T294"/>
    <mergeCell ref="U291:U294"/>
    <mergeCell ref="V291:V294"/>
    <mergeCell ref="W291:W294"/>
    <mergeCell ref="T319:T322"/>
    <mergeCell ref="U319:U322"/>
    <mergeCell ref="V319:V322"/>
    <mergeCell ref="W319:W322"/>
    <mergeCell ref="T323:T326"/>
    <mergeCell ref="U323:U326"/>
    <mergeCell ref="V323:V326"/>
    <mergeCell ref="W323:W326"/>
    <mergeCell ref="T307:T310"/>
    <mergeCell ref="U307:U310"/>
    <mergeCell ref="V307:V310"/>
    <mergeCell ref="W307:W310"/>
    <mergeCell ref="T311:T314"/>
    <mergeCell ref="U311:U314"/>
    <mergeCell ref="V311:V314"/>
    <mergeCell ref="W311:W314"/>
    <mergeCell ref="T315:T318"/>
    <mergeCell ref="U315:U318"/>
    <mergeCell ref="V315:V318"/>
    <mergeCell ref="W315:W318"/>
  </mergeCells>
  <phoneticPr fontId="6"/>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W31"/>
  <sheetViews>
    <sheetView workbookViewId="0"/>
  </sheetViews>
  <sheetFormatPr defaultColWidth="2.5" defaultRowHeight="25.5" customHeight="1"/>
  <cols>
    <col min="1" max="1" width="23" style="30" customWidth="1"/>
    <col min="2" max="2" width="2.5" style="30" customWidth="1"/>
    <col min="3" max="21" width="2.625" style="30" customWidth="1"/>
    <col min="22" max="22" width="1.25" style="30" customWidth="1"/>
    <col min="23" max="23" width="59.75" style="31" customWidth="1"/>
    <col min="24" max="16384" width="2.5" style="30"/>
  </cols>
  <sheetData>
    <row r="1" spans="1:23" ht="25.5" customHeight="1">
      <c r="A1" s="43" t="s">
        <v>34</v>
      </c>
      <c r="B1" s="42"/>
      <c r="C1" s="42"/>
      <c r="D1" s="42"/>
      <c r="E1" s="42"/>
      <c r="F1" s="42"/>
      <c r="G1" s="42"/>
      <c r="H1" s="42"/>
      <c r="I1" s="42"/>
      <c r="J1" s="42"/>
      <c r="K1" s="42"/>
      <c r="L1" s="42"/>
      <c r="M1" s="42"/>
      <c r="N1" s="42"/>
      <c r="O1" s="42"/>
      <c r="P1" s="42"/>
      <c r="Q1" s="42"/>
      <c r="R1" s="42"/>
      <c r="S1" s="42"/>
      <c r="T1" s="42"/>
      <c r="U1" s="42"/>
      <c r="V1" s="42"/>
      <c r="W1" s="42"/>
    </row>
    <row r="3" spans="1:23" ht="30" customHeight="1">
      <c r="A3" s="746" t="s">
        <v>2927</v>
      </c>
      <c r="B3" s="765" t="s">
        <v>3104</v>
      </c>
      <c r="C3" s="746" t="s">
        <v>2967</v>
      </c>
      <c r="D3" s="768"/>
      <c r="E3" s="768"/>
      <c r="F3" s="768"/>
      <c r="G3" s="768"/>
      <c r="H3" s="768"/>
      <c r="I3" s="768"/>
      <c r="J3" s="768"/>
      <c r="K3" s="768"/>
      <c r="L3" s="768"/>
      <c r="M3" s="768"/>
      <c r="N3" s="768"/>
      <c r="O3" s="768"/>
      <c r="P3" s="768"/>
      <c r="Q3" s="768"/>
      <c r="R3" s="768"/>
      <c r="S3" s="768"/>
      <c r="T3" s="768"/>
      <c r="U3" s="768"/>
      <c r="V3" s="769"/>
      <c r="W3" s="770" t="s">
        <v>2968</v>
      </c>
    </row>
    <row r="4" spans="1:23" ht="20.100000000000001" customHeight="1">
      <c r="A4" s="747"/>
      <c r="B4" s="729"/>
      <c r="C4" s="773" t="s">
        <v>3105</v>
      </c>
      <c r="D4" s="774"/>
      <c r="E4" s="774"/>
      <c r="F4" s="774"/>
      <c r="G4" s="774"/>
      <c r="H4" s="774"/>
      <c r="I4" s="774"/>
      <c r="J4" s="774"/>
      <c r="K4" s="774"/>
      <c r="L4" s="775">
        <v>48780</v>
      </c>
      <c r="M4" s="776"/>
      <c r="N4" s="776"/>
      <c r="O4" s="774" t="s">
        <v>3106</v>
      </c>
      <c r="P4" s="774"/>
      <c r="Q4" s="774"/>
      <c r="R4" s="774"/>
      <c r="S4" s="774"/>
      <c r="T4" s="774"/>
      <c r="U4" s="774"/>
      <c r="V4" s="777"/>
      <c r="W4" s="771"/>
    </row>
    <row r="5" spans="1:23" ht="20.100000000000001" customHeight="1">
      <c r="A5" s="748"/>
      <c r="B5" s="730"/>
      <c r="C5" s="778" t="s">
        <v>3107</v>
      </c>
      <c r="D5" s="779"/>
      <c r="E5" s="779"/>
      <c r="F5" s="779"/>
      <c r="G5" s="779"/>
      <c r="H5" s="779"/>
      <c r="I5" s="779"/>
      <c r="J5" s="779"/>
      <c r="K5" s="779"/>
      <c r="L5" s="780">
        <v>6100</v>
      </c>
      <c r="M5" s="781"/>
      <c r="N5" s="781"/>
      <c r="O5" s="779" t="s">
        <v>3108</v>
      </c>
      <c r="P5" s="779"/>
      <c r="Q5" s="779"/>
      <c r="R5" s="779"/>
      <c r="S5" s="779"/>
      <c r="T5" s="779"/>
      <c r="U5" s="779"/>
      <c r="V5" s="782"/>
      <c r="W5" s="772"/>
    </row>
    <row r="6" spans="1:23" ht="20.100000000000001" customHeight="1">
      <c r="A6" s="380"/>
      <c r="B6" s="380"/>
      <c r="C6" s="367"/>
      <c r="D6" s="367"/>
      <c r="E6" s="367"/>
      <c r="F6" s="367"/>
      <c r="G6" s="367"/>
      <c r="H6" s="367"/>
      <c r="I6" s="367"/>
      <c r="J6" s="367"/>
      <c r="K6" s="367"/>
      <c r="L6" s="368"/>
      <c r="M6" s="369"/>
      <c r="N6" s="369"/>
      <c r="O6" s="367"/>
      <c r="P6" s="367"/>
      <c r="Q6" s="367"/>
      <c r="R6" s="367"/>
      <c r="S6" s="367"/>
      <c r="T6" s="367"/>
      <c r="U6" s="367"/>
      <c r="V6" s="367"/>
      <c r="W6" s="380"/>
    </row>
    <row r="7" spans="1:23" ht="34.5" customHeight="1">
      <c r="A7" s="746" t="s">
        <v>3253</v>
      </c>
      <c r="B7" s="765" t="s">
        <v>3254</v>
      </c>
      <c r="C7" s="783"/>
      <c r="D7" s="785" t="s">
        <v>3255</v>
      </c>
      <c r="E7" s="785"/>
      <c r="F7" s="785"/>
      <c r="G7" s="785"/>
      <c r="H7" s="785"/>
      <c r="I7" s="785"/>
      <c r="J7" s="381" t="s">
        <v>223</v>
      </c>
      <c r="K7" s="786" t="s">
        <v>3256</v>
      </c>
      <c r="L7" s="786"/>
      <c r="M7" s="786"/>
      <c r="N7" s="786"/>
      <c r="O7" s="786"/>
      <c r="P7" s="786"/>
      <c r="Q7" s="786"/>
      <c r="R7" s="786"/>
      <c r="S7" s="786"/>
      <c r="T7" s="786"/>
      <c r="U7" s="786"/>
      <c r="V7" s="787"/>
      <c r="W7" s="755" t="s">
        <v>3257</v>
      </c>
    </row>
    <row r="8" spans="1:23" ht="34.5" customHeight="1">
      <c r="A8" s="748"/>
      <c r="B8" s="730"/>
      <c r="C8" s="784"/>
      <c r="D8" s="382"/>
      <c r="E8" s="382"/>
      <c r="F8" s="382"/>
      <c r="G8" s="383"/>
      <c r="H8" s="383"/>
      <c r="I8" s="383"/>
      <c r="J8" s="383"/>
      <c r="K8" s="383"/>
      <c r="L8" s="383"/>
      <c r="M8" s="779" t="s">
        <v>3120</v>
      </c>
      <c r="N8" s="779"/>
      <c r="O8" s="779"/>
      <c r="P8" s="779"/>
      <c r="Q8" s="779"/>
      <c r="R8" s="779"/>
      <c r="S8" s="779"/>
      <c r="T8" s="779"/>
      <c r="U8" s="779"/>
      <c r="V8" s="782"/>
      <c r="W8" s="755"/>
    </row>
    <row r="10" spans="1:23" ht="32.25" customHeight="1">
      <c r="A10" s="746" t="s">
        <v>35</v>
      </c>
      <c r="B10" s="765" t="s">
        <v>3109</v>
      </c>
      <c r="C10" s="756" t="s">
        <v>36</v>
      </c>
      <c r="D10" s="757"/>
      <c r="E10" s="757"/>
      <c r="F10" s="757"/>
      <c r="G10" s="757"/>
      <c r="H10" s="758">
        <v>1800</v>
      </c>
      <c r="I10" s="758"/>
      <c r="J10" s="758"/>
      <c r="K10" s="758"/>
      <c r="L10" s="759"/>
      <c r="M10" s="756" t="s">
        <v>37</v>
      </c>
      <c r="N10" s="757"/>
      <c r="O10" s="757"/>
      <c r="P10" s="757"/>
      <c r="Q10" s="757"/>
      <c r="R10" s="758">
        <v>1240</v>
      </c>
      <c r="S10" s="758"/>
      <c r="T10" s="758"/>
      <c r="U10" s="758"/>
      <c r="V10" s="759"/>
      <c r="W10" s="755" t="s">
        <v>38</v>
      </c>
    </row>
    <row r="11" spans="1:23" ht="32.25" customHeight="1">
      <c r="A11" s="763"/>
      <c r="B11" s="766"/>
      <c r="C11" s="756" t="s">
        <v>39</v>
      </c>
      <c r="D11" s="757"/>
      <c r="E11" s="757"/>
      <c r="F11" s="757"/>
      <c r="G11" s="757"/>
      <c r="H11" s="758">
        <v>1590</v>
      </c>
      <c r="I11" s="758"/>
      <c r="J11" s="758"/>
      <c r="K11" s="758"/>
      <c r="L11" s="759"/>
      <c r="M11" s="756" t="s">
        <v>40</v>
      </c>
      <c r="N11" s="757"/>
      <c r="O11" s="757"/>
      <c r="P11" s="757"/>
      <c r="Q11" s="757"/>
      <c r="R11" s="758">
        <v>110</v>
      </c>
      <c r="S11" s="758"/>
      <c r="T11" s="758"/>
      <c r="U11" s="758"/>
      <c r="V11" s="759"/>
      <c r="W11" s="755"/>
    </row>
    <row r="12" spans="1:23" ht="32.25" customHeight="1">
      <c r="A12" s="764"/>
      <c r="B12" s="767"/>
      <c r="C12" s="756" t="s">
        <v>41</v>
      </c>
      <c r="D12" s="757"/>
      <c r="E12" s="757"/>
      <c r="F12" s="757"/>
      <c r="G12" s="757"/>
      <c r="H12" s="758">
        <v>1570</v>
      </c>
      <c r="I12" s="758"/>
      <c r="J12" s="758"/>
      <c r="K12" s="758"/>
      <c r="L12" s="759"/>
      <c r="M12" s="760"/>
      <c r="N12" s="761"/>
      <c r="O12" s="761"/>
      <c r="P12" s="761"/>
      <c r="Q12" s="761"/>
      <c r="R12" s="761"/>
      <c r="S12" s="761"/>
      <c r="T12" s="761"/>
      <c r="U12" s="761"/>
      <c r="V12" s="762"/>
      <c r="W12" s="755"/>
    </row>
    <row r="13" spans="1:23" ht="32.25" customHeight="1">
      <c r="A13" s="38"/>
      <c r="B13" s="38"/>
      <c r="C13" s="38"/>
      <c r="D13" s="39"/>
      <c r="E13" s="39"/>
      <c r="F13" s="39"/>
      <c r="G13" s="39"/>
      <c r="H13" s="37"/>
      <c r="I13" s="37"/>
      <c r="J13" s="37"/>
      <c r="K13" s="37"/>
      <c r="L13" s="38"/>
      <c r="M13" s="37"/>
      <c r="N13" s="37"/>
      <c r="O13" s="37"/>
      <c r="P13" s="37"/>
      <c r="Q13" s="36"/>
      <c r="R13" s="36"/>
      <c r="S13" s="36"/>
      <c r="T13" s="36"/>
      <c r="U13" s="36"/>
      <c r="V13" s="36"/>
      <c r="W13" s="41"/>
    </row>
    <row r="14" spans="1:23" ht="32.25" customHeight="1">
      <c r="A14" s="34" t="s">
        <v>43</v>
      </c>
      <c r="B14" s="33" t="s">
        <v>3110</v>
      </c>
      <c r="C14" s="742">
        <v>6120</v>
      </c>
      <c r="D14" s="742"/>
      <c r="E14" s="742"/>
      <c r="F14" s="742"/>
      <c r="G14" s="742"/>
      <c r="H14" s="742"/>
      <c r="I14" s="742"/>
      <c r="J14" s="742"/>
      <c r="K14" s="742"/>
      <c r="L14" s="742"/>
      <c r="M14" s="742"/>
      <c r="N14" s="742"/>
      <c r="O14" s="742"/>
      <c r="P14" s="742"/>
      <c r="Q14" s="742"/>
      <c r="R14" s="742"/>
      <c r="S14" s="742"/>
      <c r="T14" s="742"/>
      <c r="U14" s="742"/>
      <c r="V14" s="743"/>
      <c r="W14" s="32" t="s">
        <v>42</v>
      </c>
    </row>
    <row r="15" spans="1:23" ht="32.25" customHeight="1">
      <c r="A15" s="38"/>
      <c r="B15" s="38"/>
      <c r="C15" s="38"/>
      <c r="D15" s="39"/>
      <c r="E15" s="39"/>
      <c r="F15" s="39"/>
      <c r="G15" s="39"/>
      <c r="H15" s="37"/>
      <c r="I15" s="37"/>
      <c r="J15" s="37"/>
      <c r="K15" s="37"/>
      <c r="L15" s="38"/>
      <c r="M15" s="37"/>
      <c r="N15" s="37"/>
      <c r="O15" s="37"/>
      <c r="P15" s="37"/>
      <c r="Q15" s="36"/>
      <c r="R15" s="36"/>
      <c r="S15" s="36"/>
      <c r="T15" s="36"/>
      <c r="U15" s="36"/>
      <c r="V15" s="36"/>
      <c r="W15" s="40"/>
    </row>
    <row r="16" spans="1:23" ht="32.25" customHeight="1">
      <c r="A16" s="34" t="s">
        <v>44</v>
      </c>
      <c r="B16" s="33" t="s">
        <v>3111</v>
      </c>
      <c r="C16" s="725">
        <v>154880</v>
      </c>
      <c r="D16" s="725"/>
      <c r="E16" s="725"/>
      <c r="F16" s="725"/>
      <c r="G16" s="725"/>
      <c r="H16" s="725"/>
      <c r="I16" s="725"/>
      <c r="J16" s="725"/>
      <c r="K16" s="725"/>
      <c r="L16" s="725"/>
      <c r="M16" s="725"/>
      <c r="N16" s="725"/>
      <c r="O16" s="725"/>
      <c r="P16" s="725"/>
      <c r="Q16" s="725"/>
      <c r="R16" s="725"/>
      <c r="S16" s="725"/>
      <c r="T16" s="725"/>
      <c r="U16" s="725"/>
      <c r="V16" s="726"/>
      <c r="W16" s="32" t="s">
        <v>42</v>
      </c>
    </row>
    <row r="17" spans="1:23" ht="32.25" customHeight="1">
      <c r="A17" s="38"/>
      <c r="B17" s="38"/>
      <c r="C17" s="38"/>
      <c r="D17" s="39"/>
      <c r="E17" s="39"/>
      <c r="F17" s="39"/>
      <c r="G17" s="39"/>
      <c r="H17" s="37"/>
      <c r="I17" s="37"/>
      <c r="J17" s="37"/>
      <c r="K17" s="37"/>
      <c r="L17" s="38"/>
      <c r="M17" s="36"/>
      <c r="N17" s="37"/>
      <c r="O17" s="37"/>
      <c r="P17" s="37"/>
      <c r="Q17" s="36"/>
      <c r="R17" s="36"/>
      <c r="S17" s="36"/>
      <c r="T17" s="36"/>
      <c r="U17" s="36"/>
      <c r="V17" s="36"/>
      <c r="W17" s="40"/>
    </row>
    <row r="18" spans="1:23" ht="32.25" customHeight="1">
      <c r="A18" s="34" t="s">
        <v>45</v>
      </c>
      <c r="B18" s="33" t="s">
        <v>3258</v>
      </c>
      <c r="C18" s="744">
        <v>160000</v>
      </c>
      <c r="D18" s="744"/>
      <c r="E18" s="744"/>
      <c r="F18" s="744"/>
      <c r="G18" s="744"/>
      <c r="H18" s="744"/>
      <c r="I18" s="744"/>
      <c r="J18" s="744"/>
      <c r="K18" s="744"/>
      <c r="L18" s="744"/>
      <c r="M18" s="744"/>
      <c r="N18" s="744"/>
      <c r="O18" s="744"/>
      <c r="P18" s="744"/>
      <c r="Q18" s="744"/>
      <c r="R18" s="744"/>
      <c r="S18" s="744"/>
      <c r="T18" s="744"/>
      <c r="U18" s="744"/>
      <c r="V18" s="745"/>
      <c r="W18" s="32" t="s">
        <v>42</v>
      </c>
    </row>
    <row r="19" spans="1:23" ht="25.5" customHeight="1">
      <c r="A19" s="38"/>
      <c r="B19" s="38"/>
      <c r="C19" s="38"/>
      <c r="D19" s="39"/>
      <c r="E19" s="39"/>
      <c r="F19" s="39"/>
      <c r="G19" s="39"/>
      <c r="H19" s="37"/>
      <c r="I19" s="37"/>
      <c r="J19" s="37"/>
      <c r="K19" s="37"/>
      <c r="L19" s="38"/>
      <c r="M19" s="36"/>
      <c r="N19" s="37"/>
      <c r="O19" s="37"/>
      <c r="P19" s="37"/>
      <c r="Q19" s="36"/>
      <c r="R19" s="36"/>
      <c r="S19" s="36"/>
      <c r="T19" s="36"/>
      <c r="U19" s="36"/>
      <c r="V19" s="36"/>
      <c r="W19" s="35" t="s">
        <v>3112</v>
      </c>
    </row>
    <row r="20" spans="1:23" s="49" customFormat="1" ht="20.25" customHeight="1">
      <c r="A20" s="746" t="s">
        <v>2969</v>
      </c>
      <c r="B20" s="749" t="s">
        <v>3259</v>
      </c>
      <c r="C20" s="735" t="s">
        <v>3113</v>
      </c>
      <c r="D20" s="366"/>
      <c r="E20" s="738" t="s">
        <v>3114</v>
      </c>
      <c r="F20" s="738"/>
      <c r="G20" s="738"/>
      <c r="H20" s="738"/>
      <c r="I20" s="738"/>
      <c r="J20" s="60"/>
      <c r="K20" s="739" t="s">
        <v>3115</v>
      </c>
      <c r="L20" s="739"/>
      <c r="M20" s="739"/>
      <c r="N20" s="739"/>
      <c r="O20" s="739"/>
      <c r="P20" s="739"/>
      <c r="Q20" s="739"/>
      <c r="R20" s="739"/>
      <c r="S20" s="366"/>
      <c r="T20" s="60"/>
      <c r="U20" s="60"/>
      <c r="V20" s="59"/>
      <c r="W20" s="728" t="s">
        <v>3116</v>
      </c>
    </row>
    <row r="21" spans="1:23" s="49" customFormat="1" ht="30" customHeight="1">
      <c r="A21" s="747"/>
      <c r="B21" s="750"/>
      <c r="C21" s="736"/>
      <c r="D21" s="57" t="s">
        <v>3117</v>
      </c>
      <c r="E21" s="731">
        <v>76960</v>
      </c>
      <c r="F21" s="731"/>
      <c r="G21" s="731"/>
      <c r="H21" s="731"/>
      <c r="I21" s="731"/>
      <c r="J21" s="57" t="s">
        <v>3118</v>
      </c>
      <c r="K21" s="732">
        <v>760</v>
      </c>
      <c r="L21" s="732"/>
      <c r="M21" s="732"/>
      <c r="N21" s="732"/>
      <c r="O21" s="732"/>
      <c r="P21" s="732"/>
      <c r="Q21" s="732"/>
      <c r="R21" s="732"/>
      <c r="S21" s="58" t="s">
        <v>3119</v>
      </c>
      <c r="T21" s="57"/>
      <c r="U21" s="57"/>
      <c r="V21" s="56"/>
      <c r="W21" s="729"/>
    </row>
    <row r="22" spans="1:23" s="49" customFormat="1" ht="30" customHeight="1">
      <c r="A22" s="747"/>
      <c r="B22" s="750"/>
      <c r="C22" s="737"/>
      <c r="D22" s="55"/>
      <c r="E22" s="54"/>
      <c r="F22" s="54"/>
      <c r="G22" s="54"/>
      <c r="H22" s="54"/>
      <c r="I22" s="733" t="s">
        <v>3120</v>
      </c>
      <c r="J22" s="733"/>
      <c r="K22" s="733"/>
      <c r="L22" s="733"/>
      <c r="M22" s="733"/>
      <c r="N22" s="733"/>
      <c r="O22" s="733"/>
      <c r="P22" s="733"/>
      <c r="Q22" s="733"/>
      <c r="R22" s="733"/>
      <c r="S22" s="733"/>
      <c r="T22" s="733"/>
      <c r="U22" s="733"/>
      <c r="V22" s="734"/>
      <c r="W22" s="729"/>
    </row>
    <row r="23" spans="1:23" s="49" customFormat="1" ht="20.25" customHeight="1">
      <c r="A23" s="747"/>
      <c r="B23" s="750"/>
      <c r="C23" s="735" t="s">
        <v>3121</v>
      </c>
      <c r="D23" s="366"/>
      <c r="E23" s="738" t="s">
        <v>3114</v>
      </c>
      <c r="F23" s="738"/>
      <c r="G23" s="738"/>
      <c r="H23" s="738"/>
      <c r="I23" s="738"/>
      <c r="J23" s="60"/>
      <c r="K23" s="739" t="s">
        <v>3115</v>
      </c>
      <c r="L23" s="739"/>
      <c r="M23" s="739"/>
      <c r="N23" s="739"/>
      <c r="O23" s="739"/>
      <c r="P23" s="739"/>
      <c r="Q23" s="739"/>
      <c r="R23" s="739"/>
      <c r="S23" s="366"/>
      <c r="T23" s="60"/>
      <c r="U23" s="60"/>
      <c r="V23" s="59"/>
      <c r="W23" s="729"/>
    </row>
    <row r="24" spans="1:23" s="49" customFormat="1" ht="30" customHeight="1">
      <c r="A24" s="747"/>
      <c r="B24" s="750"/>
      <c r="C24" s="736"/>
      <c r="D24" s="57" t="s">
        <v>3117</v>
      </c>
      <c r="E24" s="731">
        <v>50000</v>
      </c>
      <c r="F24" s="731"/>
      <c r="G24" s="731"/>
      <c r="H24" s="731"/>
      <c r="I24" s="731"/>
      <c r="J24" s="57" t="s">
        <v>3118</v>
      </c>
      <c r="K24" s="732">
        <v>500</v>
      </c>
      <c r="L24" s="732"/>
      <c r="M24" s="732"/>
      <c r="N24" s="732"/>
      <c r="O24" s="732"/>
      <c r="P24" s="732"/>
      <c r="Q24" s="732"/>
      <c r="R24" s="732"/>
      <c r="S24" s="58" t="s">
        <v>3119</v>
      </c>
      <c r="T24" s="57"/>
      <c r="U24" s="57"/>
      <c r="V24" s="56"/>
      <c r="W24" s="729"/>
    </row>
    <row r="25" spans="1:23" s="49" customFormat="1" ht="30" customHeight="1">
      <c r="A25" s="747"/>
      <c r="B25" s="750"/>
      <c r="C25" s="737"/>
      <c r="D25" s="55"/>
      <c r="E25" s="54"/>
      <c r="F25" s="54"/>
      <c r="G25" s="54"/>
      <c r="H25" s="54"/>
      <c r="I25" s="733" t="s">
        <v>3120</v>
      </c>
      <c r="J25" s="733"/>
      <c r="K25" s="733"/>
      <c r="L25" s="733"/>
      <c r="M25" s="733"/>
      <c r="N25" s="733"/>
      <c r="O25" s="733"/>
      <c r="P25" s="733"/>
      <c r="Q25" s="733"/>
      <c r="R25" s="733"/>
      <c r="S25" s="733"/>
      <c r="T25" s="733"/>
      <c r="U25" s="733"/>
      <c r="V25" s="734"/>
      <c r="W25" s="729"/>
    </row>
    <row r="26" spans="1:23" s="49" customFormat="1" ht="20.25" customHeight="1">
      <c r="A26" s="747"/>
      <c r="B26" s="750"/>
      <c r="C26" s="735" t="s">
        <v>3122</v>
      </c>
      <c r="D26" s="752" t="s">
        <v>3114</v>
      </c>
      <c r="E26" s="738"/>
      <c r="F26" s="738"/>
      <c r="G26" s="738"/>
      <c r="H26" s="738"/>
      <c r="I26" s="738"/>
      <c r="J26" s="738"/>
      <c r="K26" s="738"/>
      <c r="L26" s="738"/>
      <c r="M26" s="53"/>
      <c r="N26" s="53"/>
      <c r="O26" s="53"/>
      <c r="P26" s="53"/>
      <c r="Q26" s="53"/>
      <c r="R26" s="53"/>
      <c r="S26" s="53"/>
      <c r="T26" s="53"/>
      <c r="U26" s="53"/>
      <c r="V26" s="52"/>
      <c r="W26" s="729"/>
    </row>
    <row r="27" spans="1:23" s="49" customFormat="1" ht="30" customHeight="1">
      <c r="A27" s="748"/>
      <c r="B27" s="751"/>
      <c r="C27" s="737"/>
      <c r="D27" s="740">
        <v>10000</v>
      </c>
      <c r="E27" s="741"/>
      <c r="F27" s="741"/>
      <c r="G27" s="741"/>
      <c r="H27" s="741"/>
      <c r="I27" s="741"/>
      <c r="J27" s="753" t="s">
        <v>3065</v>
      </c>
      <c r="K27" s="753"/>
      <c r="L27" s="753"/>
      <c r="M27" s="753"/>
      <c r="N27" s="753"/>
      <c r="O27" s="753"/>
      <c r="P27" s="753"/>
      <c r="Q27" s="753"/>
      <c r="R27" s="753"/>
      <c r="S27" s="753"/>
      <c r="T27" s="753"/>
      <c r="U27" s="753"/>
      <c r="V27" s="754"/>
      <c r="W27" s="730"/>
    </row>
    <row r="28" spans="1:23" ht="32.25" customHeight="1">
      <c r="A28" s="38"/>
      <c r="B28" s="38"/>
      <c r="C28" s="38"/>
      <c r="D28" s="39"/>
      <c r="E28" s="39"/>
      <c r="F28" s="39"/>
      <c r="G28" s="39"/>
      <c r="H28" s="37"/>
      <c r="I28" s="37"/>
      <c r="J28" s="37"/>
      <c r="K28" s="37"/>
      <c r="L28" s="38"/>
      <c r="M28" s="36"/>
      <c r="N28" s="37"/>
      <c r="O28" s="37"/>
      <c r="P28" s="37"/>
      <c r="Q28" s="36"/>
      <c r="R28" s="36"/>
      <c r="S28" s="36"/>
      <c r="T28" s="36"/>
      <c r="U28" s="36"/>
      <c r="V28" s="36"/>
      <c r="W28" s="35" t="s">
        <v>3112</v>
      </c>
    </row>
    <row r="29" spans="1:23" ht="32.25" customHeight="1">
      <c r="A29" s="34" t="s">
        <v>46</v>
      </c>
      <c r="B29" s="33" t="s">
        <v>3260</v>
      </c>
      <c r="C29" s="725">
        <v>150000</v>
      </c>
      <c r="D29" s="725"/>
      <c r="E29" s="725"/>
      <c r="F29" s="725"/>
      <c r="G29" s="725"/>
      <c r="H29" s="725"/>
      <c r="I29" s="725"/>
      <c r="J29" s="725"/>
      <c r="K29" s="725"/>
      <c r="L29" s="725"/>
      <c r="M29" s="725"/>
      <c r="N29" s="725"/>
      <c r="O29" s="725"/>
      <c r="P29" s="725"/>
      <c r="Q29" s="725"/>
      <c r="R29" s="725"/>
      <c r="S29" s="725"/>
      <c r="T29" s="725"/>
      <c r="U29" s="725"/>
      <c r="V29" s="726"/>
      <c r="W29" s="32" t="s">
        <v>42</v>
      </c>
    </row>
    <row r="30" spans="1:23" ht="32.25" customHeight="1">
      <c r="A30" s="727"/>
      <c r="B30" s="727"/>
      <c r="C30" s="727"/>
      <c r="D30" s="727"/>
      <c r="E30" s="727"/>
      <c r="F30" s="727"/>
      <c r="G30" s="727"/>
      <c r="H30" s="727"/>
      <c r="I30" s="727"/>
      <c r="J30" s="727"/>
      <c r="K30" s="727"/>
      <c r="L30" s="727"/>
      <c r="M30" s="727"/>
      <c r="N30" s="727"/>
      <c r="O30" s="727"/>
      <c r="P30" s="727"/>
      <c r="Q30" s="727"/>
      <c r="R30" s="727"/>
      <c r="S30" s="727"/>
      <c r="T30" s="727"/>
      <c r="U30" s="727"/>
      <c r="V30" s="727"/>
      <c r="W30" s="727"/>
    </row>
    <row r="31" spans="1:23" ht="32.25" customHeight="1">
      <c r="A31" s="727" t="s">
        <v>3123</v>
      </c>
      <c r="B31" s="727"/>
      <c r="C31" s="727"/>
      <c r="D31" s="727"/>
      <c r="E31" s="727"/>
      <c r="F31" s="727"/>
      <c r="G31" s="727"/>
      <c r="H31" s="727"/>
      <c r="I31" s="727"/>
      <c r="J31" s="727"/>
      <c r="K31" s="727"/>
      <c r="L31" s="727"/>
      <c r="M31" s="727"/>
      <c r="N31" s="727"/>
      <c r="O31" s="727"/>
      <c r="P31" s="727"/>
      <c r="Q31" s="727"/>
      <c r="R31" s="727"/>
      <c r="S31" s="727"/>
      <c r="T31" s="727"/>
      <c r="U31" s="727"/>
      <c r="V31" s="727"/>
      <c r="W31" s="727"/>
    </row>
  </sheetData>
  <sheetProtection algorithmName="SHA-512" hashValue="/LKpVk0HStkoDjXySFqyveEjchvRNPNnZPkYjYkesVeUgRTqLRJXpqa65vFF97twdwJZl3I0Ju8ZwZtnp/oFvg==" saltValue="P0nFl+AsrQsT/CjRiR23VQ==" spinCount="100000" sheet="1" selectLockedCells="1" selectUnlockedCells="1"/>
  <mergeCells count="56">
    <mergeCell ref="W7:W8"/>
    <mergeCell ref="M8:V8"/>
    <mergeCell ref="A7:A8"/>
    <mergeCell ref="B7:B8"/>
    <mergeCell ref="C7:C8"/>
    <mergeCell ref="D7:I7"/>
    <mergeCell ref="K7:V7"/>
    <mergeCell ref="A3:A5"/>
    <mergeCell ref="B3:B5"/>
    <mergeCell ref="C3:V3"/>
    <mergeCell ref="W3:W5"/>
    <mergeCell ref="C4:K4"/>
    <mergeCell ref="L4:N4"/>
    <mergeCell ref="O4:V4"/>
    <mergeCell ref="C5:K5"/>
    <mergeCell ref="L5:N5"/>
    <mergeCell ref="O5:V5"/>
    <mergeCell ref="A10:A12"/>
    <mergeCell ref="B10:B12"/>
    <mergeCell ref="C10:G10"/>
    <mergeCell ref="H10:L10"/>
    <mergeCell ref="M10:Q10"/>
    <mergeCell ref="W10:W12"/>
    <mergeCell ref="C11:G11"/>
    <mergeCell ref="H11:L11"/>
    <mergeCell ref="M11:Q11"/>
    <mergeCell ref="R11:V11"/>
    <mergeCell ref="C12:G12"/>
    <mergeCell ref="H12:L12"/>
    <mergeCell ref="M12:V12"/>
    <mergeCell ref="R10:V10"/>
    <mergeCell ref="C14:V14"/>
    <mergeCell ref="C16:V16"/>
    <mergeCell ref="C18:V18"/>
    <mergeCell ref="A20:A27"/>
    <mergeCell ref="B20:B27"/>
    <mergeCell ref="C20:C22"/>
    <mergeCell ref="E20:I20"/>
    <mergeCell ref="K20:R20"/>
    <mergeCell ref="C26:C27"/>
    <mergeCell ref="D26:L26"/>
    <mergeCell ref="J27:V27"/>
    <mergeCell ref="C29:V29"/>
    <mergeCell ref="A30:W30"/>
    <mergeCell ref="A31:W31"/>
    <mergeCell ref="W20:W27"/>
    <mergeCell ref="E21:I21"/>
    <mergeCell ref="K21:R21"/>
    <mergeCell ref="I22:V22"/>
    <mergeCell ref="C23:C25"/>
    <mergeCell ref="E23:I23"/>
    <mergeCell ref="K23:R23"/>
    <mergeCell ref="E24:I24"/>
    <mergeCell ref="K24:R24"/>
    <mergeCell ref="I25:V25"/>
    <mergeCell ref="D27:I27"/>
  </mergeCells>
  <phoneticPr fontId="6"/>
  <conditionalFormatting sqref="W7:W8">
    <cfRule type="expression" dxfId="15" priority="1">
      <formula>W7&lt;#REF!</formula>
    </cfRule>
    <cfRule type="expression" dxfId="14" priority="2">
      <formula>W7&gt;#REF!</formula>
    </cfRule>
  </conditionalFormatting>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99"/>
  <sheetViews>
    <sheetView workbookViewId="0"/>
  </sheetViews>
  <sheetFormatPr defaultRowHeight="13.5"/>
  <cols>
    <col min="1" max="1" width="11.625" style="372" customWidth="1"/>
    <col min="2" max="2" width="14.625" style="372" customWidth="1"/>
    <col min="3" max="3" width="20.125" style="372" customWidth="1"/>
    <col min="4" max="4" width="5.75" style="372" customWidth="1"/>
    <col min="5" max="16384" width="9" style="362"/>
  </cols>
  <sheetData>
    <row r="1" spans="1:4" ht="18.75">
      <c r="A1" s="371" t="s">
        <v>3242</v>
      </c>
    </row>
    <row r="2" spans="1:4" ht="25.5" customHeight="1"/>
    <row r="3" spans="1:4" s="375" customFormat="1" ht="14.25">
      <c r="A3" s="373" t="s">
        <v>3243</v>
      </c>
      <c r="B3" s="373" t="s">
        <v>3244</v>
      </c>
      <c r="C3" s="373" t="s">
        <v>3245</v>
      </c>
      <c r="D3" s="374"/>
    </row>
    <row r="4" spans="1:4" ht="18.75" customHeight="1">
      <c r="A4" s="788" t="s">
        <v>3246</v>
      </c>
      <c r="B4" s="376" t="s">
        <v>3247</v>
      </c>
      <c r="C4" s="377">
        <v>4130</v>
      </c>
      <c r="D4" s="374"/>
    </row>
    <row r="5" spans="1:4" ht="18.75" customHeight="1">
      <c r="A5" s="789"/>
      <c r="B5" s="378" t="s">
        <v>3248</v>
      </c>
      <c r="C5" s="379">
        <v>6400</v>
      </c>
      <c r="D5" s="374"/>
    </row>
    <row r="6" spans="1:4" ht="18.75" customHeight="1">
      <c r="A6" s="788" t="s">
        <v>3249</v>
      </c>
      <c r="B6" s="376" t="s">
        <v>3247</v>
      </c>
      <c r="C6" s="377">
        <v>3630</v>
      </c>
      <c r="D6" s="374"/>
    </row>
    <row r="7" spans="1:4" ht="18.75" customHeight="1">
      <c r="A7" s="789"/>
      <c r="B7" s="378" t="s">
        <v>3248</v>
      </c>
      <c r="C7" s="379">
        <v>5900</v>
      </c>
      <c r="D7" s="374"/>
    </row>
    <row r="8" spans="1:4" ht="18.75" customHeight="1">
      <c r="A8" s="788" t="s">
        <v>3250</v>
      </c>
      <c r="B8" s="376" t="s">
        <v>3247</v>
      </c>
      <c r="C8" s="377">
        <v>3590</v>
      </c>
      <c r="D8" s="374"/>
    </row>
    <row r="9" spans="1:4" ht="18.75" customHeight="1">
      <c r="A9" s="789"/>
      <c r="B9" s="378" t="s">
        <v>3248</v>
      </c>
      <c r="C9" s="379">
        <v>5860</v>
      </c>
      <c r="D9" s="374"/>
    </row>
    <row r="10" spans="1:4" ht="18.75" customHeight="1">
      <c r="A10" s="788" t="s">
        <v>3251</v>
      </c>
      <c r="B10" s="376" t="s">
        <v>3247</v>
      </c>
      <c r="C10" s="377">
        <v>3370</v>
      </c>
      <c r="D10" s="374"/>
    </row>
    <row r="11" spans="1:4" ht="18.75" customHeight="1">
      <c r="A11" s="789"/>
      <c r="B11" s="378" t="s">
        <v>3248</v>
      </c>
      <c r="C11" s="379">
        <v>5660</v>
      </c>
      <c r="D11" s="374"/>
    </row>
    <row r="12" spans="1:4" ht="18.75" customHeight="1">
      <c r="A12" s="788" t="s">
        <v>3252</v>
      </c>
      <c r="B12" s="376" t="s">
        <v>3247</v>
      </c>
      <c r="C12" s="377">
        <v>3220</v>
      </c>
      <c r="D12" s="374"/>
    </row>
    <row r="13" spans="1:4" ht="18.75" customHeight="1">
      <c r="A13" s="790"/>
      <c r="B13" s="378" t="s">
        <v>3248</v>
      </c>
      <c r="C13" s="379">
        <v>5490</v>
      </c>
      <c r="D13" s="374"/>
    </row>
    <row r="14" spans="1:4" ht="14.25" customHeight="1">
      <c r="D14" s="374"/>
    </row>
    <row r="15" spans="1:4" ht="14.25" customHeight="1">
      <c r="D15" s="374"/>
    </row>
    <row r="16" spans="1:4" ht="14.25">
      <c r="D16" s="374"/>
    </row>
    <row r="17" spans="4:4" ht="14.25" customHeight="1">
      <c r="D17" s="374"/>
    </row>
    <row r="18" spans="4:4" ht="14.25">
      <c r="D18" s="374"/>
    </row>
    <row r="19" spans="4:4" ht="14.25" customHeight="1">
      <c r="D19" s="374"/>
    </row>
    <row r="20" spans="4:4" ht="14.25" customHeight="1">
      <c r="D20" s="374"/>
    </row>
    <row r="21" spans="4:4" ht="14.25">
      <c r="D21" s="374"/>
    </row>
    <row r="22" spans="4:4" ht="14.25">
      <c r="D22" s="374"/>
    </row>
    <row r="23" spans="4:4" ht="14.25" customHeight="1">
      <c r="D23" s="374"/>
    </row>
    <row r="24" spans="4:4" ht="14.25">
      <c r="D24" s="374"/>
    </row>
    <row r="25" spans="4:4" ht="14.25">
      <c r="D25" s="374"/>
    </row>
    <row r="26" spans="4:4" ht="14.25" customHeight="1">
      <c r="D26" s="374"/>
    </row>
    <row r="27" spans="4:4" ht="14.25" customHeight="1">
      <c r="D27" s="374"/>
    </row>
    <row r="28" spans="4:4" ht="14.25">
      <c r="D28" s="374"/>
    </row>
    <row r="29" spans="4:4" ht="14.25" customHeight="1">
      <c r="D29" s="374"/>
    </row>
    <row r="30" spans="4:4" ht="14.25">
      <c r="D30" s="374"/>
    </row>
    <row r="31" spans="4:4" ht="14.25" customHeight="1">
      <c r="D31" s="374"/>
    </row>
    <row r="32" spans="4:4" ht="14.25" customHeight="1">
      <c r="D32" s="374"/>
    </row>
    <row r="33" spans="4:4" ht="14.25">
      <c r="D33" s="374"/>
    </row>
    <row r="34" spans="4:4" ht="14.25">
      <c r="D34" s="374"/>
    </row>
    <row r="35" spans="4:4" ht="14.25" customHeight="1">
      <c r="D35" s="374"/>
    </row>
    <row r="36" spans="4:4" ht="14.25">
      <c r="D36" s="374"/>
    </row>
    <row r="37" spans="4:4" ht="14.25">
      <c r="D37" s="374"/>
    </row>
    <row r="38" spans="4:4" ht="14.25" customHeight="1">
      <c r="D38" s="374"/>
    </row>
    <row r="39" spans="4:4" ht="14.25" customHeight="1">
      <c r="D39" s="374"/>
    </row>
    <row r="40" spans="4:4" ht="14.25">
      <c r="D40" s="374"/>
    </row>
    <row r="41" spans="4:4" ht="14.25" customHeight="1">
      <c r="D41" s="374"/>
    </row>
    <row r="42" spans="4:4" ht="14.25">
      <c r="D42" s="374"/>
    </row>
    <row r="43" spans="4:4" ht="14.25" customHeight="1">
      <c r="D43" s="374"/>
    </row>
    <row r="44" spans="4:4" ht="14.25" customHeight="1">
      <c r="D44" s="374"/>
    </row>
    <row r="45" spans="4:4" ht="14.25">
      <c r="D45" s="374"/>
    </row>
    <row r="46" spans="4:4" ht="14.25">
      <c r="D46" s="374"/>
    </row>
    <row r="47" spans="4:4" ht="14.25" customHeight="1">
      <c r="D47" s="374"/>
    </row>
    <row r="48" spans="4:4" ht="14.25">
      <c r="D48" s="374"/>
    </row>
    <row r="49" spans="4:4" ht="14.25">
      <c r="D49" s="374"/>
    </row>
    <row r="50" spans="4:4" ht="14.25" customHeight="1">
      <c r="D50" s="374"/>
    </row>
    <row r="51" spans="4:4" ht="14.25" customHeight="1">
      <c r="D51" s="374"/>
    </row>
    <row r="52" spans="4:4" ht="14.25">
      <c r="D52" s="374"/>
    </row>
    <row r="53" spans="4:4" ht="14.25" customHeight="1">
      <c r="D53" s="374"/>
    </row>
    <row r="54" spans="4:4" ht="14.25">
      <c r="D54" s="374"/>
    </row>
    <row r="55" spans="4:4" ht="14.25" customHeight="1">
      <c r="D55" s="374"/>
    </row>
    <row r="56" spans="4:4" ht="14.25" customHeight="1">
      <c r="D56" s="374"/>
    </row>
    <row r="57" spans="4:4" ht="14.25">
      <c r="D57" s="374"/>
    </row>
    <row r="58" spans="4:4" ht="14.25">
      <c r="D58" s="374"/>
    </row>
    <row r="59" spans="4:4" ht="14.25" customHeight="1">
      <c r="D59" s="374"/>
    </row>
    <row r="60" spans="4:4" ht="14.25">
      <c r="D60" s="374"/>
    </row>
    <row r="61" spans="4:4" ht="14.25">
      <c r="D61" s="374"/>
    </row>
    <row r="62" spans="4:4" ht="14.25" customHeight="1">
      <c r="D62" s="374"/>
    </row>
    <row r="63" spans="4:4" ht="14.25" customHeight="1">
      <c r="D63" s="374"/>
    </row>
    <row r="64" spans="4:4" ht="14.25">
      <c r="D64" s="374"/>
    </row>
    <row r="65" spans="4:4" ht="14.25" customHeight="1">
      <c r="D65" s="374"/>
    </row>
    <row r="66" spans="4:4" ht="14.25">
      <c r="D66" s="374"/>
    </row>
    <row r="67" spans="4:4" ht="14.25" customHeight="1">
      <c r="D67" s="374"/>
    </row>
    <row r="68" spans="4:4" ht="14.25" customHeight="1">
      <c r="D68" s="374"/>
    </row>
    <row r="69" spans="4:4" ht="14.25">
      <c r="D69" s="374"/>
    </row>
    <row r="70" spans="4:4" ht="14.25">
      <c r="D70" s="374"/>
    </row>
    <row r="71" spans="4:4" ht="14.25" customHeight="1">
      <c r="D71" s="374"/>
    </row>
    <row r="72" spans="4:4" ht="14.25">
      <c r="D72" s="374"/>
    </row>
    <row r="73" spans="4:4" ht="14.25">
      <c r="D73" s="374"/>
    </row>
    <row r="74" spans="4:4" ht="14.25" customHeight="1">
      <c r="D74" s="374"/>
    </row>
    <row r="75" spans="4:4" ht="14.25" customHeight="1">
      <c r="D75" s="374"/>
    </row>
    <row r="76" spans="4:4" ht="14.25">
      <c r="D76" s="374"/>
    </row>
    <row r="77" spans="4:4" ht="14.25" customHeight="1">
      <c r="D77" s="374"/>
    </row>
    <row r="78" spans="4:4" ht="14.25">
      <c r="D78" s="374"/>
    </row>
    <row r="79" spans="4:4" ht="14.25" customHeight="1">
      <c r="D79" s="374"/>
    </row>
    <row r="80" spans="4:4" ht="14.25" customHeight="1">
      <c r="D80" s="374"/>
    </row>
    <row r="81" spans="4:4" ht="14.25">
      <c r="D81" s="374"/>
    </row>
    <row r="82" spans="4:4" ht="14.25">
      <c r="D82" s="374"/>
    </row>
    <row r="83" spans="4:4" ht="14.25" customHeight="1">
      <c r="D83" s="374"/>
    </row>
    <row r="84" spans="4:4" ht="14.25">
      <c r="D84" s="374"/>
    </row>
    <row r="85" spans="4:4" ht="14.25">
      <c r="D85" s="374"/>
    </row>
    <row r="86" spans="4:4" ht="14.25" customHeight="1">
      <c r="D86" s="374"/>
    </row>
    <row r="87" spans="4:4" ht="14.25" customHeight="1">
      <c r="D87" s="374"/>
    </row>
    <row r="88" spans="4:4" ht="14.25">
      <c r="D88" s="374"/>
    </row>
    <row r="89" spans="4:4" ht="14.25" customHeight="1">
      <c r="D89" s="374"/>
    </row>
    <row r="90" spans="4:4" ht="14.25">
      <c r="D90" s="374"/>
    </row>
    <row r="91" spans="4:4" ht="14.25" customHeight="1">
      <c r="D91" s="374"/>
    </row>
    <row r="92" spans="4:4" ht="14.25" customHeight="1">
      <c r="D92" s="374"/>
    </row>
    <row r="93" spans="4:4" ht="14.25">
      <c r="D93" s="374"/>
    </row>
    <row r="94" spans="4:4" ht="14.25">
      <c r="D94" s="374"/>
    </row>
    <row r="95" spans="4:4" ht="14.25" customHeight="1">
      <c r="D95" s="374"/>
    </row>
    <row r="96" spans="4:4" ht="14.25">
      <c r="D96" s="374"/>
    </row>
    <row r="97" spans="4:4" ht="14.25">
      <c r="D97" s="374"/>
    </row>
    <row r="98" spans="4:4" ht="14.25" customHeight="1">
      <c r="D98" s="374"/>
    </row>
    <row r="99" spans="4:4" ht="14.25" customHeight="1">
      <c r="D99" s="374"/>
    </row>
    <row r="100" spans="4:4" ht="14.25">
      <c r="D100" s="374"/>
    </row>
    <row r="101" spans="4:4" ht="14.25" customHeight="1">
      <c r="D101" s="374"/>
    </row>
    <row r="102" spans="4:4" ht="14.25">
      <c r="D102" s="374"/>
    </row>
    <row r="103" spans="4:4" ht="14.25" customHeight="1">
      <c r="D103" s="374"/>
    </row>
    <row r="104" spans="4:4" ht="14.25" customHeight="1">
      <c r="D104" s="374"/>
    </row>
    <row r="105" spans="4:4" ht="14.25">
      <c r="D105" s="374"/>
    </row>
    <row r="106" spans="4:4" ht="14.25">
      <c r="D106" s="374"/>
    </row>
    <row r="107" spans="4:4" ht="14.25" customHeight="1">
      <c r="D107" s="374"/>
    </row>
    <row r="108" spans="4:4" ht="14.25">
      <c r="D108" s="374"/>
    </row>
    <row r="109" spans="4:4" ht="14.25">
      <c r="D109" s="374"/>
    </row>
    <row r="110" spans="4:4" ht="14.25" customHeight="1">
      <c r="D110" s="374"/>
    </row>
    <row r="111" spans="4:4" ht="14.25" customHeight="1">
      <c r="D111" s="374"/>
    </row>
    <row r="112" spans="4:4" ht="14.25">
      <c r="D112" s="374"/>
    </row>
    <row r="113" spans="4:4" ht="14.25" customHeight="1">
      <c r="D113" s="374"/>
    </row>
    <row r="114" spans="4:4" ht="14.25">
      <c r="D114" s="374"/>
    </row>
    <row r="115" spans="4:4" ht="14.25" customHeight="1">
      <c r="D115" s="374"/>
    </row>
    <row r="116" spans="4:4" ht="14.25" customHeight="1">
      <c r="D116" s="374"/>
    </row>
    <row r="117" spans="4:4" ht="14.25">
      <c r="D117" s="374"/>
    </row>
    <row r="118" spans="4:4" ht="14.25">
      <c r="D118" s="374"/>
    </row>
    <row r="119" spans="4:4" ht="14.25" customHeight="1">
      <c r="D119" s="374"/>
    </row>
    <row r="120" spans="4:4" ht="14.25">
      <c r="D120" s="374"/>
    </row>
    <row r="121" spans="4:4" ht="14.25">
      <c r="D121" s="374"/>
    </row>
    <row r="122" spans="4:4" ht="14.25" customHeight="1">
      <c r="D122" s="374"/>
    </row>
    <row r="123" spans="4:4" ht="14.25" customHeight="1">
      <c r="D123" s="374"/>
    </row>
    <row r="124" spans="4:4" ht="14.25">
      <c r="D124" s="374"/>
    </row>
    <row r="125" spans="4:4" ht="14.25" customHeight="1">
      <c r="D125" s="374"/>
    </row>
    <row r="126" spans="4:4" ht="14.25">
      <c r="D126" s="374"/>
    </row>
    <row r="127" spans="4:4" ht="14.25" customHeight="1">
      <c r="D127" s="374"/>
    </row>
    <row r="128" spans="4:4" ht="14.25" customHeight="1">
      <c r="D128" s="374"/>
    </row>
    <row r="129" spans="4:4" ht="14.25">
      <c r="D129" s="374"/>
    </row>
    <row r="130" spans="4:4" ht="14.25">
      <c r="D130" s="374"/>
    </row>
    <row r="131" spans="4:4" ht="14.25" customHeight="1">
      <c r="D131" s="374"/>
    </row>
    <row r="132" spans="4:4" ht="14.25">
      <c r="D132" s="374"/>
    </row>
    <row r="133" spans="4:4" ht="14.25">
      <c r="D133" s="374"/>
    </row>
    <row r="134" spans="4:4" ht="14.25" customHeight="1">
      <c r="D134" s="374"/>
    </row>
    <row r="135" spans="4:4" ht="14.25" customHeight="1">
      <c r="D135" s="374"/>
    </row>
    <row r="136" spans="4:4" ht="14.25">
      <c r="D136" s="374"/>
    </row>
    <row r="137" spans="4:4" ht="14.25" customHeight="1">
      <c r="D137" s="374"/>
    </row>
    <row r="138" spans="4:4" ht="14.25">
      <c r="D138" s="374"/>
    </row>
    <row r="139" spans="4:4" ht="14.25" customHeight="1">
      <c r="D139" s="374"/>
    </row>
    <row r="140" spans="4:4" ht="14.25" customHeight="1">
      <c r="D140" s="374"/>
    </row>
    <row r="141" spans="4:4" ht="14.25">
      <c r="D141" s="374"/>
    </row>
    <row r="142" spans="4:4" ht="14.25">
      <c r="D142" s="374"/>
    </row>
    <row r="143" spans="4:4" ht="14.25" customHeight="1">
      <c r="D143" s="374"/>
    </row>
    <row r="144" spans="4:4" ht="14.25">
      <c r="D144" s="374"/>
    </row>
    <row r="145" spans="4:4" ht="14.25">
      <c r="D145" s="374"/>
    </row>
    <row r="146" spans="4:4" ht="14.25" customHeight="1">
      <c r="D146" s="374"/>
    </row>
    <row r="147" spans="4:4" ht="14.25" customHeight="1">
      <c r="D147" s="374"/>
    </row>
    <row r="148" spans="4:4" ht="14.25">
      <c r="D148" s="374"/>
    </row>
    <row r="149" spans="4:4" ht="14.25" customHeight="1">
      <c r="D149" s="374"/>
    </row>
    <row r="150" spans="4:4" ht="14.25">
      <c r="D150" s="374"/>
    </row>
    <row r="151" spans="4:4" ht="14.25" customHeight="1">
      <c r="D151" s="374"/>
    </row>
    <row r="152" spans="4:4" ht="14.25" customHeight="1">
      <c r="D152" s="374"/>
    </row>
    <row r="153" spans="4:4" ht="14.25">
      <c r="D153" s="374"/>
    </row>
    <row r="154" spans="4:4" ht="14.25">
      <c r="D154" s="374"/>
    </row>
    <row r="155" spans="4:4" ht="14.25" customHeight="1">
      <c r="D155" s="374"/>
    </row>
    <row r="156" spans="4:4" ht="14.25">
      <c r="D156" s="374"/>
    </row>
    <row r="157" spans="4:4" ht="14.25">
      <c r="D157" s="374"/>
    </row>
    <row r="158" spans="4:4" ht="14.25" customHeight="1">
      <c r="D158" s="374"/>
    </row>
    <row r="159" spans="4:4" ht="14.25" customHeight="1">
      <c r="D159" s="374"/>
    </row>
    <row r="160" spans="4:4" ht="14.25">
      <c r="D160" s="374"/>
    </row>
    <row r="161" spans="4:4" ht="14.25" customHeight="1">
      <c r="D161" s="374"/>
    </row>
    <row r="162" spans="4:4" ht="14.25">
      <c r="D162" s="374"/>
    </row>
    <row r="163" spans="4:4" ht="14.25" customHeight="1">
      <c r="D163" s="374"/>
    </row>
    <row r="164" spans="4:4" ht="14.25" customHeight="1">
      <c r="D164" s="374"/>
    </row>
    <row r="165" spans="4:4" ht="14.25">
      <c r="D165" s="374"/>
    </row>
    <row r="166" spans="4:4" ht="14.25">
      <c r="D166" s="374"/>
    </row>
    <row r="167" spans="4:4" ht="14.25" customHeight="1">
      <c r="D167" s="374"/>
    </row>
    <row r="168" spans="4:4" ht="14.25">
      <c r="D168" s="374"/>
    </row>
    <row r="169" spans="4:4" ht="14.25">
      <c r="D169" s="374"/>
    </row>
    <row r="170" spans="4:4" ht="14.25" customHeight="1">
      <c r="D170" s="374"/>
    </row>
    <row r="171" spans="4:4" ht="14.25" customHeight="1">
      <c r="D171" s="374"/>
    </row>
    <row r="172" spans="4:4" ht="14.25">
      <c r="D172" s="374"/>
    </row>
    <row r="173" spans="4:4" ht="14.25" customHeight="1">
      <c r="D173" s="374"/>
    </row>
    <row r="174" spans="4:4" ht="14.25">
      <c r="D174" s="374"/>
    </row>
    <row r="175" spans="4:4" ht="14.25" customHeight="1">
      <c r="D175" s="374"/>
    </row>
    <row r="176" spans="4:4" ht="14.25" customHeight="1">
      <c r="D176" s="374"/>
    </row>
    <row r="177" spans="4:4" ht="14.25">
      <c r="D177" s="374"/>
    </row>
    <row r="178" spans="4:4" ht="14.25">
      <c r="D178" s="374"/>
    </row>
    <row r="179" spans="4:4" ht="14.25" customHeight="1">
      <c r="D179" s="374"/>
    </row>
    <row r="180" spans="4:4" ht="14.25">
      <c r="D180" s="374"/>
    </row>
    <row r="181" spans="4:4" ht="14.25">
      <c r="D181" s="374"/>
    </row>
    <row r="182" spans="4:4" ht="14.25" customHeight="1">
      <c r="D182" s="374"/>
    </row>
    <row r="183" spans="4:4" ht="14.25" customHeight="1">
      <c r="D183" s="374"/>
    </row>
    <row r="184" spans="4:4" ht="14.25">
      <c r="D184" s="374"/>
    </row>
    <row r="185" spans="4:4" ht="14.25" customHeight="1">
      <c r="D185" s="374"/>
    </row>
    <row r="186" spans="4:4" ht="14.25">
      <c r="D186" s="374"/>
    </row>
    <row r="187" spans="4:4" ht="14.25" customHeight="1">
      <c r="D187" s="374"/>
    </row>
    <row r="188" spans="4:4" ht="14.25" customHeight="1">
      <c r="D188" s="374"/>
    </row>
    <row r="189" spans="4:4" ht="14.25">
      <c r="D189" s="374"/>
    </row>
    <row r="190" spans="4:4" ht="14.25">
      <c r="D190" s="374"/>
    </row>
    <row r="191" spans="4:4" ht="14.25" customHeight="1">
      <c r="D191" s="374"/>
    </row>
    <row r="192" spans="4:4" ht="14.25">
      <c r="D192" s="374"/>
    </row>
    <row r="193" spans="4:4" ht="14.25">
      <c r="D193" s="374"/>
    </row>
    <row r="194" spans="4:4" ht="14.25" customHeight="1">
      <c r="D194" s="374"/>
    </row>
    <row r="195" spans="4:4" ht="14.25" customHeight="1">
      <c r="D195" s="374"/>
    </row>
    <row r="196" spans="4:4" ht="14.25">
      <c r="D196" s="374"/>
    </row>
    <row r="197" spans="4:4" ht="14.25" customHeight="1">
      <c r="D197" s="374"/>
    </row>
    <row r="198" spans="4:4" ht="14.25">
      <c r="D198" s="374"/>
    </row>
    <row r="199" spans="4:4" ht="14.25" customHeight="1">
      <c r="D199" s="374"/>
    </row>
    <row r="200" spans="4:4" ht="14.25" customHeight="1">
      <c r="D200" s="374"/>
    </row>
    <row r="201" spans="4:4" ht="14.25">
      <c r="D201" s="374"/>
    </row>
    <row r="202" spans="4:4" ht="14.25">
      <c r="D202" s="374"/>
    </row>
    <row r="203" spans="4:4" ht="14.25" customHeight="1">
      <c r="D203" s="374"/>
    </row>
    <row r="204" spans="4:4" ht="14.25">
      <c r="D204" s="374"/>
    </row>
    <row r="205" spans="4:4" ht="14.25">
      <c r="D205" s="374"/>
    </row>
    <row r="206" spans="4:4" ht="14.25" customHeight="1">
      <c r="D206" s="374"/>
    </row>
    <row r="207" spans="4:4" ht="14.25" customHeight="1">
      <c r="D207" s="374"/>
    </row>
    <row r="208" spans="4:4" ht="14.25">
      <c r="D208" s="374"/>
    </row>
    <row r="209" spans="4:4" ht="14.25" customHeight="1">
      <c r="D209" s="374"/>
    </row>
    <row r="210" spans="4:4" ht="14.25">
      <c r="D210" s="374"/>
    </row>
    <row r="211" spans="4:4" ht="14.25" customHeight="1">
      <c r="D211" s="374"/>
    </row>
    <row r="212" spans="4:4" ht="14.25" customHeight="1">
      <c r="D212" s="374"/>
    </row>
    <row r="213" spans="4:4" ht="14.25">
      <c r="D213" s="374"/>
    </row>
    <row r="214" spans="4:4" ht="14.25">
      <c r="D214" s="374"/>
    </row>
    <row r="215" spans="4:4" ht="14.25" customHeight="1">
      <c r="D215" s="374"/>
    </row>
    <row r="216" spans="4:4" ht="14.25">
      <c r="D216" s="374"/>
    </row>
    <row r="217" spans="4:4" ht="14.25">
      <c r="D217" s="374"/>
    </row>
    <row r="218" spans="4:4" ht="14.25" customHeight="1">
      <c r="D218" s="374"/>
    </row>
    <row r="219" spans="4:4" ht="14.25" customHeight="1">
      <c r="D219" s="374"/>
    </row>
    <row r="220" spans="4:4" ht="14.25">
      <c r="D220" s="374"/>
    </row>
    <row r="221" spans="4:4" ht="14.25" customHeight="1">
      <c r="D221" s="374"/>
    </row>
    <row r="222" spans="4:4" ht="14.25">
      <c r="D222" s="374"/>
    </row>
    <row r="223" spans="4:4" ht="14.25" customHeight="1">
      <c r="D223" s="374"/>
    </row>
    <row r="224" spans="4:4" ht="14.25" customHeight="1">
      <c r="D224" s="374"/>
    </row>
    <row r="225" spans="4:4" ht="14.25">
      <c r="D225" s="374"/>
    </row>
    <row r="226" spans="4:4" ht="14.25">
      <c r="D226" s="374"/>
    </row>
    <row r="227" spans="4:4" ht="14.25" customHeight="1">
      <c r="D227" s="374"/>
    </row>
    <row r="228" spans="4:4" ht="14.25">
      <c r="D228" s="374"/>
    </row>
    <row r="229" spans="4:4" ht="14.25">
      <c r="D229" s="374"/>
    </row>
    <row r="230" spans="4:4" ht="14.25" customHeight="1">
      <c r="D230" s="374"/>
    </row>
    <row r="231" spans="4:4" ht="14.25" customHeight="1">
      <c r="D231" s="374"/>
    </row>
    <row r="232" spans="4:4" ht="14.25">
      <c r="D232" s="374"/>
    </row>
    <row r="233" spans="4:4" ht="14.25" customHeight="1">
      <c r="D233" s="374"/>
    </row>
    <row r="234" spans="4:4" ht="14.25">
      <c r="D234" s="374"/>
    </row>
    <row r="235" spans="4:4" ht="14.25" customHeight="1">
      <c r="D235" s="374"/>
    </row>
    <row r="236" spans="4:4" ht="14.25" customHeight="1">
      <c r="D236" s="374"/>
    </row>
    <row r="237" spans="4:4" ht="14.25">
      <c r="D237" s="374"/>
    </row>
    <row r="238" spans="4:4" ht="14.25">
      <c r="D238" s="374"/>
    </row>
    <row r="239" spans="4:4" ht="14.25" customHeight="1">
      <c r="D239" s="374"/>
    </row>
    <row r="240" spans="4:4" ht="14.25">
      <c r="D240" s="374"/>
    </row>
    <row r="241" spans="4:4" ht="14.25">
      <c r="D241" s="374"/>
    </row>
    <row r="242" spans="4:4" ht="14.25">
      <c r="D242" s="374"/>
    </row>
    <row r="243" spans="4:4" ht="14.25" customHeight="1">
      <c r="D243" s="374"/>
    </row>
    <row r="244" spans="4:4" ht="14.25">
      <c r="D244" s="374"/>
    </row>
    <row r="245" spans="4:4" ht="14.25">
      <c r="D245" s="374"/>
    </row>
    <row r="246" spans="4:4" ht="14.25">
      <c r="D246" s="374"/>
    </row>
    <row r="247" spans="4:4" ht="14.25" customHeight="1">
      <c r="D247" s="374"/>
    </row>
    <row r="248" spans="4:4" ht="14.25">
      <c r="D248" s="374"/>
    </row>
    <row r="249" spans="4:4" ht="14.25">
      <c r="D249" s="374"/>
    </row>
    <row r="250" spans="4:4" ht="14.25">
      <c r="D250" s="374"/>
    </row>
    <row r="251" spans="4:4" ht="14.25" customHeight="1">
      <c r="D251" s="374"/>
    </row>
    <row r="252" spans="4:4" ht="14.25">
      <c r="D252" s="374"/>
    </row>
    <row r="253" spans="4:4" ht="14.25">
      <c r="D253" s="374"/>
    </row>
    <row r="254" spans="4:4" ht="14.25">
      <c r="D254" s="374"/>
    </row>
    <row r="255" spans="4:4" ht="14.25" customHeight="1">
      <c r="D255" s="374"/>
    </row>
    <row r="256" spans="4:4" ht="14.25">
      <c r="D256" s="374"/>
    </row>
    <row r="257" spans="4:4" ht="14.25">
      <c r="D257" s="374"/>
    </row>
    <row r="258" spans="4:4" ht="14.25">
      <c r="D258" s="374"/>
    </row>
    <row r="259" spans="4:4" ht="14.25" customHeight="1">
      <c r="D259" s="374"/>
    </row>
    <row r="260" spans="4:4" ht="14.25">
      <c r="D260" s="374"/>
    </row>
    <row r="261" spans="4:4" ht="14.25">
      <c r="D261" s="374"/>
    </row>
    <row r="262" spans="4:4" ht="14.25">
      <c r="D262" s="374"/>
    </row>
    <row r="263" spans="4:4" ht="14.25" customHeight="1">
      <c r="D263" s="374"/>
    </row>
    <row r="264" spans="4:4" ht="14.25">
      <c r="D264" s="374"/>
    </row>
    <row r="265" spans="4:4" ht="14.25">
      <c r="D265" s="374"/>
    </row>
    <row r="266" spans="4:4" ht="14.25">
      <c r="D266" s="374"/>
    </row>
    <row r="267" spans="4:4" ht="14.25" customHeight="1">
      <c r="D267" s="374"/>
    </row>
    <row r="268" spans="4:4" ht="14.25">
      <c r="D268" s="374"/>
    </row>
    <row r="269" spans="4:4" ht="14.25">
      <c r="D269" s="374"/>
    </row>
    <row r="270" spans="4:4" ht="14.25">
      <c r="D270" s="374"/>
    </row>
    <row r="271" spans="4:4" ht="14.25" customHeight="1">
      <c r="D271" s="374"/>
    </row>
    <row r="272" spans="4:4" ht="14.25">
      <c r="D272" s="374"/>
    </row>
    <row r="273" spans="4:4" ht="14.25">
      <c r="D273" s="374"/>
    </row>
    <row r="274" spans="4:4" ht="14.25">
      <c r="D274" s="374"/>
    </row>
    <row r="275" spans="4:4" ht="14.25" customHeight="1">
      <c r="D275" s="374"/>
    </row>
    <row r="276" spans="4:4" ht="14.25">
      <c r="D276" s="374"/>
    </row>
    <row r="277" spans="4:4" ht="14.25">
      <c r="D277" s="374"/>
    </row>
    <row r="278" spans="4:4" ht="14.25">
      <c r="D278" s="374"/>
    </row>
    <row r="279" spans="4:4" ht="14.25" customHeight="1">
      <c r="D279" s="374"/>
    </row>
    <row r="280" spans="4:4" ht="14.25">
      <c r="D280" s="374"/>
    </row>
    <row r="281" spans="4:4" ht="14.25">
      <c r="D281" s="374"/>
    </row>
    <row r="282" spans="4:4" ht="14.25">
      <c r="D282" s="374"/>
    </row>
    <row r="283" spans="4:4" ht="14.25" customHeight="1">
      <c r="D283" s="374"/>
    </row>
    <row r="284" spans="4:4" ht="14.25">
      <c r="D284" s="374"/>
    </row>
    <row r="285" spans="4:4" ht="14.25">
      <c r="D285" s="374"/>
    </row>
    <row r="286" spans="4:4" ht="14.25">
      <c r="D286" s="374"/>
    </row>
    <row r="287" spans="4:4" ht="14.25" customHeight="1">
      <c r="D287" s="374"/>
    </row>
    <row r="288" spans="4:4" ht="14.25">
      <c r="D288" s="374"/>
    </row>
    <row r="289" spans="4:4" ht="14.25">
      <c r="D289" s="374"/>
    </row>
    <row r="290" spans="4:4" ht="14.25">
      <c r="D290" s="374"/>
    </row>
    <row r="291" spans="4:4" ht="14.25" customHeight="1">
      <c r="D291" s="374"/>
    </row>
    <row r="292" spans="4:4" ht="14.25">
      <c r="D292" s="374"/>
    </row>
    <row r="293" spans="4:4" ht="14.25">
      <c r="D293" s="374"/>
    </row>
    <row r="294" spans="4:4" ht="14.25">
      <c r="D294" s="374"/>
    </row>
    <row r="295" spans="4:4" ht="14.25" customHeight="1">
      <c r="D295" s="374"/>
    </row>
    <row r="296" spans="4:4" ht="14.25">
      <c r="D296" s="374"/>
    </row>
    <row r="297" spans="4:4" ht="14.25">
      <c r="D297" s="374"/>
    </row>
    <row r="298" spans="4:4" ht="14.25">
      <c r="D298" s="374"/>
    </row>
    <row r="299" spans="4:4" ht="14.25" customHeight="1">
      <c r="D299" s="374"/>
    </row>
    <row r="300" spans="4:4" ht="14.25">
      <c r="D300" s="374"/>
    </row>
    <row r="301" spans="4:4" ht="14.25">
      <c r="D301" s="374"/>
    </row>
    <row r="302" spans="4:4" ht="14.25">
      <c r="D302" s="374"/>
    </row>
    <row r="303" spans="4:4" ht="14.25" customHeight="1">
      <c r="D303" s="374"/>
    </row>
    <row r="304" spans="4:4" ht="14.25">
      <c r="D304" s="374"/>
    </row>
    <row r="305" spans="4:4" ht="14.25">
      <c r="D305" s="374"/>
    </row>
    <row r="306" spans="4:4" ht="14.25">
      <c r="D306" s="374"/>
    </row>
    <row r="307" spans="4:4" ht="14.25" customHeight="1">
      <c r="D307" s="374"/>
    </row>
    <row r="308" spans="4:4" ht="14.25">
      <c r="D308" s="374"/>
    </row>
    <row r="309" spans="4:4" ht="14.25">
      <c r="D309" s="374"/>
    </row>
    <row r="310" spans="4:4" ht="14.25">
      <c r="D310" s="374"/>
    </row>
    <row r="311" spans="4:4" ht="14.25" customHeight="1">
      <c r="D311" s="374"/>
    </row>
    <row r="312" spans="4:4" ht="14.25">
      <c r="D312" s="374"/>
    </row>
    <row r="313" spans="4:4" ht="14.25">
      <c r="D313" s="374"/>
    </row>
    <row r="314" spans="4:4" ht="14.25">
      <c r="D314" s="374"/>
    </row>
    <row r="315" spans="4:4" ht="14.25" customHeight="1">
      <c r="D315" s="374"/>
    </row>
    <row r="316" spans="4:4" ht="14.25">
      <c r="D316" s="374"/>
    </row>
    <row r="317" spans="4:4" ht="14.25">
      <c r="D317" s="374"/>
    </row>
    <row r="318" spans="4:4" ht="14.25">
      <c r="D318" s="374"/>
    </row>
    <row r="319" spans="4:4" ht="14.25" customHeight="1">
      <c r="D319" s="374"/>
    </row>
    <row r="320" spans="4:4" ht="14.25">
      <c r="D320" s="374"/>
    </row>
    <row r="321" spans="4:4" ht="14.25">
      <c r="D321" s="374"/>
    </row>
    <row r="322" spans="4:4" ht="14.25">
      <c r="D322" s="374"/>
    </row>
    <row r="323" spans="4:4" ht="14.25" customHeight="1">
      <c r="D323" s="374"/>
    </row>
    <row r="324" spans="4:4" ht="14.25">
      <c r="D324" s="374"/>
    </row>
    <row r="325" spans="4:4" ht="14.25">
      <c r="D325" s="374"/>
    </row>
    <row r="326" spans="4:4" ht="14.25">
      <c r="D326" s="374"/>
    </row>
    <row r="327" spans="4:4" ht="14.25" customHeight="1">
      <c r="D327" s="374"/>
    </row>
    <row r="328" spans="4:4" ht="14.25">
      <c r="D328" s="374"/>
    </row>
    <row r="329" spans="4:4" ht="14.25">
      <c r="D329" s="374"/>
    </row>
    <row r="330" spans="4:4" ht="14.25">
      <c r="D330" s="374"/>
    </row>
    <row r="331" spans="4:4" ht="14.25" customHeight="1">
      <c r="D331" s="374"/>
    </row>
    <row r="332" spans="4:4" ht="14.25">
      <c r="D332" s="374"/>
    </row>
    <row r="333" spans="4:4" ht="14.25">
      <c r="D333" s="374"/>
    </row>
    <row r="334" spans="4:4" ht="14.25">
      <c r="D334" s="374"/>
    </row>
    <row r="335" spans="4:4" ht="14.25" customHeight="1">
      <c r="D335" s="374"/>
    </row>
    <row r="336" spans="4:4" ht="14.25">
      <c r="D336" s="374"/>
    </row>
    <row r="337" spans="4:4" ht="14.25">
      <c r="D337" s="374"/>
    </row>
    <row r="338" spans="4:4" ht="14.25">
      <c r="D338" s="374"/>
    </row>
    <row r="339" spans="4:4" ht="14.25" customHeight="1">
      <c r="D339" s="374"/>
    </row>
    <row r="340" spans="4:4" ht="14.25">
      <c r="D340" s="374"/>
    </row>
    <row r="341" spans="4:4" ht="14.25">
      <c r="D341" s="374"/>
    </row>
    <row r="342" spans="4:4" ht="14.25">
      <c r="D342" s="374"/>
    </row>
    <row r="343" spans="4:4" ht="14.25" customHeight="1">
      <c r="D343" s="374"/>
    </row>
    <row r="344" spans="4:4" ht="14.25">
      <c r="D344" s="374"/>
    </row>
    <row r="345" spans="4:4" ht="14.25">
      <c r="D345" s="374"/>
    </row>
    <row r="346" spans="4:4" ht="14.25">
      <c r="D346" s="374"/>
    </row>
    <row r="347" spans="4:4" ht="14.25" customHeight="1">
      <c r="D347" s="374"/>
    </row>
    <row r="348" spans="4:4" ht="14.25">
      <c r="D348" s="374"/>
    </row>
    <row r="349" spans="4:4" ht="14.25">
      <c r="D349" s="374"/>
    </row>
    <row r="350" spans="4:4" ht="14.25">
      <c r="D350" s="374"/>
    </row>
    <row r="351" spans="4:4" ht="14.25" customHeight="1">
      <c r="D351" s="374"/>
    </row>
    <row r="352" spans="4:4" ht="14.25">
      <c r="D352" s="374"/>
    </row>
    <row r="353" spans="4:4" ht="14.25">
      <c r="D353" s="374"/>
    </row>
    <row r="354" spans="4:4" ht="14.25">
      <c r="D354" s="374"/>
    </row>
    <row r="355" spans="4:4" ht="14.25" customHeight="1">
      <c r="D355" s="374"/>
    </row>
    <row r="356" spans="4:4" ht="14.25">
      <c r="D356" s="374"/>
    </row>
    <row r="357" spans="4:4" ht="14.25">
      <c r="D357" s="374"/>
    </row>
    <row r="358" spans="4:4" ht="14.25">
      <c r="D358" s="374"/>
    </row>
    <row r="359" spans="4:4" ht="14.25" customHeight="1">
      <c r="D359" s="374"/>
    </row>
    <row r="360" spans="4:4" ht="14.25">
      <c r="D360" s="374"/>
    </row>
    <row r="361" spans="4:4" ht="14.25">
      <c r="D361" s="374"/>
    </row>
    <row r="362" spans="4:4" ht="14.25">
      <c r="D362" s="374"/>
    </row>
    <row r="363" spans="4:4" ht="14.25" customHeight="1">
      <c r="D363" s="374"/>
    </row>
    <row r="364" spans="4:4" ht="14.25">
      <c r="D364" s="374"/>
    </row>
    <row r="365" spans="4:4" ht="14.25">
      <c r="D365" s="374"/>
    </row>
    <row r="366" spans="4:4" ht="14.25">
      <c r="D366" s="374"/>
    </row>
    <row r="367" spans="4:4" ht="14.25" customHeight="1">
      <c r="D367" s="374"/>
    </row>
    <row r="368" spans="4:4" ht="14.25">
      <c r="D368" s="374"/>
    </row>
    <row r="369" spans="4:4" ht="14.25">
      <c r="D369" s="374"/>
    </row>
    <row r="370" spans="4:4" ht="14.25">
      <c r="D370" s="374"/>
    </row>
    <row r="371" spans="4:4" ht="14.25" customHeight="1">
      <c r="D371" s="374"/>
    </row>
    <row r="372" spans="4:4" ht="14.25">
      <c r="D372" s="374"/>
    </row>
    <row r="373" spans="4:4" ht="14.25">
      <c r="D373" s="374"/>
    </row>
    <row r="374" spans="4:4" ht="14.25">
      <c r="D374" s="374"/>
    </row>
    <row r="375" spans="4:4" ht="14.25" customHeight="1"/>
    <row r="379" spans="4:4" ht="14.25" customHeight="1"/>
    <row r="383" spans="4:4" ht="14.25" customHeight="1"/>
    <row r="387" ht="14.25" customHeight="1"/>
    <row r="391" ht="14.25" customHeight="1"/>
    <row r="395" ht="14.25" customHeight="1"/>
    <row r="399" ht="14.25" customHeight="1"/>
  </sheetData>
  <sheetProtection algorithmName="SHA-512" hashValue="Js7iKy3mJ4N3v2DgZwdys2qaO8WZMp4TuM/DPH13Kvkf3n9rik8Zk+AFAkIQT+5Ylj/X+GNuvgqDydfGOIpnOw==" saltValue="VNPJA8ZIHaFIm1c5pfDPLw==" spinCount="100000" sheet="1" selectLockedCells="1" selectUnlockedCells="1"/>
  <mergeCells count="5">
    <mergeCell ref="A4:A5"/>
    <mergeCell ref="A6:A7"/>
    <mergeCell ref="A8:A9"/>
    <mergeCell ref="A10:A11"/>
    <mergeCell ref="A12:A13"/>
  </mergeCells>
  <phoneticPr fontId="6"/>
  <conditionalFormatting sqref="A3:B3">
    <cfRule type="expression" dxfId="13" priority="13">
      <formula>A3&lt;#REF!</formula>
    </cfRule>
    <cfRule type="expression" dxfId="12" priority="14">
      <formula>A3&gt;#REF!</formula>
    </cfRule>
  </conditionalFormatting>
  <conditionalFormatting sqref="C3">
    <cfRule type="expression" dxfId="11" priority="11">
      <formula>C3&lt;#REF!</formula>
    </cfRule>
    <cfRule type="expression" dxfId="10" priority="12">
      <formula>C3&gt;#REF!</formula>
    </cfRule>
  </conditionalFormatting>
  <conditionalFormatting sqref="A8:B8 B9 B4:B5">
    <cfRule type="expression" dxfId="9" priority="9">
      <formula>A4&lt;#REF!</formula>
    </cfRule>
    <cfRule type="expression" dxfId="8" priority="10">
      <formula>A4&gt;#REF!</formula>
    </cfRule>
  </conditionalFormatting>
  <conditionalFormatting sqref="A6:B6 B7 B10:B13">
    <cfRule type="expression" dxfId="7" priority="7">
      <formula>A6&lt;#REF!</formula>
    </cfRule>
    <cfRule type="expression" dxfId="6" priority="8">
      <formula>A6&gt;#REF!</formula>
    </cfRule>
  </conditionalFormatting>
  <conditionalFormatting sqref="A4">
    <cfRule type="expression" dxfId="5" priority="5">
      <formula>A4&lt;#REF!</formula>
    </cfRule>
    <cfRule type="expression" dxfId="4" priority="6">
      <formula>A4&gt;#REF!</formula>
    </cfRule>
  </conditionalFormatting>
  <conditionalFormatting sqref="A12">
    <cfRule type="expression" dxfId="3" priority="3">
      <formula>A12&lt;#REF!</formula>
    </cfRule>
    <cfRule type="expression" dxfId="2" priority="4">
      <formula>A12&gt;#REF!</formula>
    </cfRule>
  </conditionalFormatting>
  <conditionalFormatting sqref="A10">
    <cfRule type="expression" dxfId="1" priority="1">
      <formula>A10&lt;#REF!</formula>
    </cfRule>
    <cfRule type="expression" dxfId="0" priority="2">
      <formula>A10&gt;#REF!</formula>
    </cfRule>
  </conditionalFormatting>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0"/>
  <sheetViews>
    <sheetView workbookViewId="0"/>
  </sheetViews>
  <sheetFormatPr defaultColWidth="9" defaultRowHeight="13.5"/>
  <cols>
    <col min="1" max="2" width="9" style="1"/>
    <col min="3" max="3" width="11.375" style="1" bestFit="1" customWidth="1"/>
    <col min="4" max="7" width="9" style="1"/>
    <col min="8" max="8" width="17.5" style="1" bestFit="1" customWidth="1"/>
    <col min="9" max="9" width="11.625" style="1" customWidth="1"/>
    <col min="10" max="10" width="20.625" style="1" bestFit="1" customWidth="1"/>
    <col min="11" max="11" width="20.625" style="1" customWidth="1"/>
    <col min="12" max="12" width="23.5" style="1" bestFit="1" customWidth="1"/>
    <col min="13" max="13" width="16.75" style="1" bestFit="1" customWidth="1"/>
    <col min="14" max="14" width="10.5" style="1" customWidth="1"/>
    <col min="15" max="16" width="9" style="1"/>
    <col min="17" max="17" width="12.125" style="1" bestFit="1" customWidth="1"/>
    <col min="18" max="18" width="29.625" style="1" bestFit="1" customWidth="1"/>
    <col min="19" max="19" width="18.375" style="1" bestFit="1" customWidth="1"/>
    <col min="20" max="23" width="9" style="1"/>
    <col min="24" max="24" width="14.5" style="18" customWidth="1"/>
    <col min="25" max="25" width="81.5" style="18" customWidth="1"/>
    <col min="26" max="16384" width="9" style="1"/>
  </cols>
  <sheetData>
    <row r="1" spans="1:25">
      <c r="A1" s="73"/>
      <c r="B1" s="269"/>
      <c r="C1" s="269"/>
      <c r="D1" s="791"/>
      <c r="E1" s="791"/>
      <c r="F1" s="269"/>
      <c r="G1" s="269"/>
      <c r="H1" s="269"/>
      <c r="I1" s="269"/>
      <c r="J1" s="269"/>
      <c r="K1" s="269"/>
      <c r="L1" s="73"/>
      <c r="M1" s="73"/>
      <c r="N1" s="791" t="s">
        <v>5</v>
      </c>
      <c r="O1" s="791"/>
      <c r="P1" s="791"/>
      <c r="Q1" s="791"/>
      <c r="R1" s="73" t="s">
        <v>48</v>
      </c>
      <c r="S1" s="73"/>
      <c r="T1" s="73"/>
      <c r="U1" s="73"/>
      <c r="V1" s="73"/>
      <c r="W1" s="73"/>
      <c r="X1" s="270"/>
      <c r="Y1" s="270"/>
    </row>
    <row r="2" spans="1:25" ht="40.5">
      <c r="A2" s="73"/>
      <c r="B2" s="269" t="s">
        <v>8</v>
      </c>
      <c r="C2" s="269" t="s">
        <v>0</v>
      </c>
      <c r="D2" s="271" t="s">
        <v>180</v>
      </c>
      <c r="E2" s="271" t="s">
        <v>3134</v>
      </c>
      <c r="F2" s="271" t="s">
        <v>49</v>
      </c>
      <c r="G2" s="73" t="s">
        <v>13</v>
      </c>
      <c r="H2" s="73" t="s">
        <v>24</v>
      </c>
      <c r="I2" s="272" t="s">
        <v>50</v>
      </c>
      <c r="J2" s="73" t="s">
        <v>11</v>
      </c>
      <c r="K2" s="73" t="s">
        <v>2973</v>
      </c>
      <c r="L2" s="73" t="s">
        <v>14</v>
      </c>
      <c r="M2" s="73" t="s">
        <v>20</v>
      </c>
      <c r="N2" s="272" t="s">
        <v>57</v>
      </c>
      <c r="O2" s="792" t="s">
        <v>0</v>
      </c>
      <c r="P2" s="792"/>
      <c r="Q2" s="73" t="s">
        <v>25</v>
      </c>
      <c r="R2" s="73" t="s">
        <v>51</v>
      </c>
      <c r="S2" s="273" t="s">
        <v>192</v>
      </c>
      <c r="T2" s="273" t="s">
        <v>193</v>
      </c>
      <c r="U2" s="274" t="s">
        <v>194</v>
      </c>
      <c r="V2" s="274" t="s">
        <v>195</v>
      </c>
      <c r="W2" s="73" t="s">
        <v>244</v>
      </c>
      <c r="X2" s="270" t="s">
        <v>3067</v>
      </c>
      <c r="Y2" s="270" t="s">
        <v>2969</v>
      </c>
    </row>
    <row r="3" spans="1:25">
      <c r="A3" s="73"/>
      <c r="B3" s="73">
        <v>0</v>
      </c>
      <c r="C3" s="275" t="s">
        <v>190</v>
      </c>
      <c r="D3" s="73">
        <v>30</v>
      </c>
      <c r="E3" s="73">
        <v>30</v>
      </c>
      <c r="F3" s="73">
        <v>20</v>
      </c>
      <c r="G3" s="73" t="s">
        <v>52</v>
      </c>
      <c r="H3" s="73" t="s">
        <v>3224</v>
      </c>
      <c r="I3" s="73">
        <v>210</v>
      </c>
      <c r="J3" s="73" t="s">
        <v>15</v>
      </c>
      <c r="K3" s="73">
        <v>0</v>
      </c>
      <c r="L3" s="73" t="s">
        <v>237</v>
      </c>
      <c r="M3" s="73" t="s">
        <v>21</v>
      </c>
      <c r="N3" s="73" t="s">
        <v>58</v>
      </c>
      <c r="O3" s="73" t="s">
        <v>26</v>
      </c>
      <c r="P3" s="73" t="s">
        <v>30</v>
      </c>
      <c r="Q3" s="73" t="s">
        <v>7</v>
      </c>
      <c r="R3" s="73" t="s">
        <v>134</v>
      </c>
      <c r="S3" s="270" t="s">
        <v>196</v>
      </c>
      <c r="T3" s="276">
        <v>0.12</v>
      </c>
      <c r="U3" s="276">
        <v>7.0000000000000007E-2</v>
      </c>
      <c r="V3" s="277">
        <v>-0.02</v>
      </c>
      <c r="W3" s="73"/>
      <c r="X3" s="278" t="s">
        <v>16</v>
      </c>
      <c r="Y3" s="270" t="s">
        <v>52</v>
      </c>
    </row>
    <row r="4" spans="1:25">
      <c r="A4" s="73"/>
      <c r="B4" s="73">
        <v>1</v>
      </c>
      <c r="C4" s="73" t="s">
        <v>3135</v>
      </c>
      <c r="D4" s="73">
        <v>31</v>
      </c>
      <c r="E4" s="73">
        <v>31</v>
      </c>
      <c r="F4" s="73">
        <v>21</v>
      </c>
      <c r="G4" s="73" t="s">
        <v>53</v>
      </c>
      <c r="H4" s="73"/>
      <c r="I4" s="73">
        <v>211</v>
      </c>
      <c r="J4" s="73" t="s">
        <v>16</v>
      </c>
      <c r="K4" s="73">
        <v>1</v>
      </c>
      <c r="L4" s="73" t="s">
        <v>239</v>
      </c>
      <c r="M4" s="73" t="s">
        <v>9</v>
      </c>
      <c r="N4" s="73" t="s">
        <v>47</v>
      </c>
      <c r="O4" s="73" t="s">
        <v>27</v>
      </c>
      <c r="P4" s="73" t="s">
        <v>31</v>
      </c>
      <c r="Q4" s="73" t="s">
        <v>2</v>
      </c>
      <c r="R4" s="272" t="s">
        <v>64</v>
      </c>
      <c r="S4" s="270" t="s">
        <v>197</v>
      </c>
      <c r="T4" s="276">
        <v>0.12</v>
      </c>
      <c r="U4" s="276">
        <v>0.06</v>
      </c>
      <c r="V4" s="276"/>
      <c r="W4" s="73" t="s">
        <v>52</v>
      </c>
      <c r="X4" s="278" t="s">
        <v>17</v>
      </c>
      <c r="Y4" s="270" t="s">
        <v>3068</v>
      </c>
    </row>
    <row r="5" spans="1:25">
      <c r="A5" s="73"/>
      <c r="B5" s="73">
        <v>2</v>
      </c>
      <c r="C5" s="73" t="s">
        <v>3136</v>
      </c>
      <c r="D5" s="73">
        <v>41</v>
      </c>
      <c r="E5" s="73">
        <v>41</v>
      </c>
      <c r="F5" s="73">
        <v>31</v>
      </c>
      <c r="G5" s="73"/>
      <c r="H5" s="73"/>
      <c r="I5" s="73">
        <v>280</v>
      </c>
      <c r="J5" s="73" t="s">
        <v>17</v>
      </c>
      <c r="K5" s="73">
        <v>2</v>
      </c>
      <c r="L5" s="73" t="s">
        <v>241</v>
      </c>
      <c r="M5" s="73" t="s">
        <v>22</v>
      </c>
      <c r="N5" s="73"/>
      <c r="O5" s="73" t="s">
        <v>28</v>
      </c>
      <c r="P5" s="73" t="s">
        <v>32</v>
      </c>
      <c r="Q5" s="73"/>
      <c r="R5" s="73" t="s">
        <v>3137</v>
      </c>
      <c r="S5" s="270" t="s">
        <v>198</v>
      </c>
      <c r="T5" s="276">
        <v>0.11</v>
      </c>
      <c r="U5" s="276">
        <v>0.06</v>
      </c>
      <c r="V5" s="276"/>
      <c r="W5" s="73" t="s">
        <v>53</v>
      </c>
      <c r="X5" s="278" t="s">
        <v>3069</v>
      </c>
      <c r="Y5" s="270" t="s">
        <v>3070</v>
      </c>
    </row>
    <row r="6" spans="1:25">
      <c r="A6" s="73"/>
      <c r="B6" s="73">
        <v>3</v>
      </c>
      <c r="C6" s="73" t="s">
        <v>3138</v>
      </c>
      <c r="D6" s="73">
        <v>51</v>
      </c>
      <c r="E6" s="73">
        <v>51</v>
      </c>
      <c r="F6" s="73">
        <v>41</v>
      </c>
      <c r="G6" s="73"/>
      <c r="H6" s="73"/>
      <c r="I6" s="73">
        <v>350</v>
      </c>
      <c r="J6" s="73" t="s">
        <v>12</v>
      </c>
      <c r="K6" s="73">
        <v>3</v>
      </c>
      <c r="L6" s="73" t="s">
        <v>243</v>
      </c>
      <c r="M6" s="73" t="s">
        <v>23</v>
      </c>
      <c r="N6" s="73"/>
      <c r="O6" s="73" t="s">
        <v>29</v>
      </c>
      <c r="P6" s="73" t="s">
        <v>33</v>
      </c>
      <c r="Q6" s="73"/>
      <c r="R6" s="73" t="s">
        <v>54</v>
      </c>
      <c r="S6" s="270" t="s">
        <v>199</v>
      </c>
      <c r="T6" s="276">
        <v>0.1</v>
      </c>
      <c r="U6" s="276">
        <v>0.06</v>
      </c>
      <c r="V6" s="276"/>
      <c r="W6" s="73"/>
      <c r="X6" s="278" t="s">
        <v>3071</v>
      </c>
      <c r="Y6" s="270" t="s">
        <v>3072</v>
      </c>
    </row>
    <row r="7" spans="1:25" ht="13.5" customHeight="1">
      <c r="A7" s="73"/>
      <c r="B7" s="73">
        <v>4</v>
      </c>
      <c r="C7" s="73" t="s">
        <v>3139</v>
      </c>
      <c r="D7" s="73">
        <v>61</v>
      </c>
      <c r="E7" s="73">
        <v>61</v>
      </c>
      <c r="F7" s="73">
        <v>51</v>
      </c>
      <c r="G7" s="73"/>
      <c r="H7" s="73"/>
      <c r="I7" s="73">
        <v>420</v>
      </c>
      <c r="J7" s="73" t="s">
        <v>18</v>
      </c>
      <c r="K7" s="73">
        <v>4</v>
      </c>
      <c r="L7" s="73" t="s">
        <v>55</v>
      </c>
      <c r="M7" s="73" t="s">
        <v>63</v>
      </c>
      <c r="N7" s="73"/>
      <c r="O7" s="73"/>
      <c r="P7" s="73"/>
      <c r="Q7" s="73"/>
      <c r="R7" s="73"/>
      <c r="S7" s="270" t="s">
        <v>200</v>
      </c>
      <c r="T7" s="276">
        <v>0.09</v>
      </c>
      <c r="U7" s="276">
        <v>0.06</v>
      </c>
      <c r="V7" s="276"/>
      <c r="W7" s="73"/>
      <c r="X7" s="270"/>
      <c r="Y7" s="270"/>
    </row>
    <row r="8" spans="1:25">
      <c r="A8" s="73"/>
      <c r="B8" s="73">
        <v>5</v>
      </c>
      <c r="C8" s="73" t="s">
        <v>3140</v>
      </c>
      <c r="D8" s="73"/>
      <c r="E8" s="73">
        <v>71</v>
      </c>
      <c r="F8" s="73">
        <v>61</v>
      </c>
      <c r="G8" s="73"/>
      <c r="H8" s="73"/>
      <c r="I8" s="73">
        <v>490</v>
      </c>
      <c r="J8" s="73" t="s">
        <v>19</v>
      </c>
      <c r="K8" s="73">
        <v>5</v>
      </c>
      <c r="L8" s="73"/>
      <c r="M8" s="73"/>
      <c r="N8" s="73"/>
      <c r="O8" s="73"/>
      <c r="P8" s="73"/>
      <c r="Q8" s="73"/>
      <c r="R8" s="73"/>
      <c r="S8" s="270" t="s">
        <v>201</v>
      </c>
      <c r="T8" s="276">
        <v>0.08</v>
      </c>
      <c r="U8" s="276">
        <v>0.06</v>
      </c>
      <c r="V8" s="276"/>
      <c r="W8" s="73"/>
      <c r="X8" s="270"/>
      <c r="Y8" s="270"/>
    </row>
    <row r="9" spans="1:25">
      <c r="A9" s="73"/>
      <c r="B9" s="73">
        <v>6</v>
      </c>
      <c r="C9" s="73" t="s">
        <v>3141</v>
      </c>
      <c r="D9" s="73"/>
      <c r="E9" s="73">
        <v>81</v>
      </c>
      <c r="F9" s="73">
        <v>71</v>
      </c>
      <c r="G9" s="73"/>
      <c r="H9" s="73"/>
      <c r="I9" s="73">
        <v>560</v>
      </c>
      <c r="J9" s="73"/>
      <c r="K9" s="73">
        <v>6</v>
      </c>
      <c r="L9" s="73"/>
      <c r="M9" s="73"/>
      <c r="N9" s="73"/>
      <c r="O9" s="73"/>
      <c r="P9" s="73"/>
      <c r="Q9" s="73"/>
      <c r="R9" s="73"/>
      <c r="S9" s="270" t="s">
        <v>202</v>
      </c>
      <c r="T9" s="276">
        <v>7.0000000000000007E-2</v>
      </c>
      <c r="U9" s="276">
        <v>0.06</v>
      </c>
      <c r="V9" s="276"/>
      <c r="W9" s="73"/>
      <c r="X9" s="270"/>
      <c r="Y9" s="270"/>
    </row>
    <row r="10" spans="1:25">
      <c r="A10" s="73"/>
      <c r="B10" s="73">
        <v>7</v>
      </c>
      <c r="C10" s="73" t="s">
        <v>10</v>
      </c>
      <c r="D10" s="73"/>
      <c r="E10" s="73">
        <v>91</v>
      </c>
      <c r="F10" s="73">
        <v>81</v>
      </c>
      <c r="G10" s="73"/>
      <c r="H10" s="73"/>
      <c r="I10" s="73">
        <v>630</v>
      </c>
      <c r="J10" s="73"/>
      <c r="K10" s="73">
        <v>7</v>
      </c>
      <c r="L10" s="73"/>
      <c r="M10" s="73"/>
      <c r="N10" s="73"/>
      <c r="O10" s="73"/>
      <c r="P10" s="73"/>
      <c r="Q10" s="73"/>
      <c r="R10" s="73"/>
      <c r="S10" s="270" t="s">
        <v>203</v>
      </c>
      <c r="T10" s="276">
        <v>0.06</v>
      </c>
      <c r="U10" s="276">
        <v>0.06</v>
      </c>
      <c r="V10" s="276"/>
      <c r="W10" s="73"/>
      <c r="X10" s="270"/>
      <c r="Y10" s="270"/>
    </row>
    <row r="11" spans="1:25">
      <c r="A11" s="73"/>
      <c r="B11" s="73">
        <v>8</v>
      </c>
      <c r="C11" s="73"/>
      <c r="D11" s="73"/>
      <c r="E11" s="73">
        <v>101</v>
      </c>
      <c r="F11" s="73">
        <v>91</v>
      </c>
      <c r="G11" s="73"/>
      <c r="H11" s="73"/>
      <c r="I11" s="73">
        <v>700</v>
      </c>
      <c r="J11" s="73"/>
      <c r="K11" s="73">
        <v>8</v>
      </c>
      <c r="L11" s="73"/>
      <c r="M11" s="73"/>
      <c r="N11" s="73"/>
      <c r="O11" s="73"/>
      <c r="P11" s="73"/>
      <c r="Q11" s="73"/>
      <c r="R11" s="73"/>
      <c r="S11" s="270" t="s">
        <v>204</v>
      </c>
      <c r="T11" s="276">
        <v>0.05</v>
      </c>
      <c r="U11" s="276">
        <v>0.06</v>
      </c>
      <c r="V11" s="276"/>
      <c r="W11" s="73"/>
      <c r="X11" s="270"/>
      <c r="Y11" s="270"/>
    </row>
    <row r="12" spans="1:25">
      <c r="A12" s="73"/>
      <c r="B12" s="73">
        <v>9</v>
      </c>
      <c r="C12" s="73"/>
      <c r="D12" s="73"/>
      <c r="E12" s="73">
        <v>111</v>
      </c>
      <c r="F12" s="73"/>
      <c r="G12" s="73"/>
      <c r="H12" s="73"/>
      <c r="I12" s="73">
        <v>770</v>
      </c>
      <c r="J12" s="73"/>
      <c r="K12" s="73">
        <v>9</v>
      </c>
      <c r="L12" s="73"/>
      <c r="M12" s="73"/>
      <c r="N12" s="73"/>
      <c r="O12" s="73"/>
      <c r="P12" s="73"/>
      <c r="Q12" s="73"/>
      <c r="R12" s="73"/>
      <c r="S12" s="270" t="s">
        <v>205</v>
      </c>
      <c r="T12" s="276">
        <v>0.04</v>
      </c>
      <c r="U12" s="276">
        <v>0.06</v>
      </c>
      <c r="V12" s="276"/>
      <c r="W12" s="73"/>
      <c r="X12" s="270"/>
      <c r="Y12" s="270"/>
    </row>
    <row r="13" spans="1:25">
      <c r="A13" s="73"/>
      <c r="B13" s="73">
        <v>10</v>
      </c>
      <c r="C13" s="73"/>
      <c r="D13" s="73"/>
      <c r="E13" s="73">
        <v>121</v>
      </c>
      <c r="F13" s="73"/>
      <c r="G13" s="73"/>
      <c r="H13" s="73"/>
      <c r="I13" s="73">
        <v>840</v>
      </c>
      <c r="J13" s="73"/>
      <c r="K13" s="73">
        <v>10</v>
      </c>
      <c r="L13" s="73"/>
      <c r="M13" s="73"/>
      <c r="N13" s="73"/>
      <c r="O13" s="73"/>
      <c r="P13" s="73"/>
      <c r="Q13" s="73"/>
      <c r="R13" s="73"/>
      <c r="S13" s="270" t="s">
        <v>206</v>
      </c>
      <c r="T13" s="276">
        <v>0.03</v>
      </c>
      <c r="U13" s="276">
        <v>0.06</v>
      </c>
      <c r="V13" s="276"/>
      <c r="W13" s="73"/>
      <c r="X13" s="270"/>
      <c r="Y13" s="270"/>
    </row>
    <row r="14" spans="1:25">
      <c r="A14" s="73"/>
      <c r="B14" s="73">
        <v>11</v>
      </c>
      <c r="C14" s="73"/>
      <c r="D14" s="73"/>
      <c r="E14" s="73">
        <v>131</v>
      </c>
      <c r="F14" s="73"/>
      <c r="G14" s="73"/>
      <c r="H14" s="73"/>
      <c r="I14" s="73">
        <v>910</v>
      </c>
      <c r="J14" s="73"/>
      <c r="K14" s="73">
        <v>11</v>
      </c>
      <c r="L14" s="73"/>
      <c r="M14" s="73"/>
      <c r="N14" s="73"/>
      <c r="O14" s="73"/>
      <c r="P14" s="73"/>
      <c r="Q14" s="73"/>
      <c r="R14" s="73"/>
      <c r="S14" s="270" t="s">
        <v>207</v>
      </c>
      <c r="T14" s="276">
        <v>0.02</v>
      </c>
      <c r="U14" s="276">
        <v>0.06</v>
      </c>
      <c r="V14" s="276"/>
      <c r="W14" s="73"/>
      <c r="X14" s="270"/>
      <c r="Y14" s="270"/>
    </row>
    <row r="15" spans="1:25">
      <c r="A15" s="73"/>
      <c r="B15" s="73">
        <v>12</v>
      </c>
      <c r="C15" s="73"/>
      <c r="D15" s="73"/>
      <c r="E15" s="73">
        <v>141</v>
      </c>
      <c r="F15" s="73"/>
      <c r="G15" s="73"/>
      <c r="H15" s="73"/>
      <c r="I15" s="73">
        <v>980</v>
      </c>
      <c r="J15" s="73"/>
      <c r="K15" s="73">
        <v>12</v>
      </c>
      <c r="L15" s="73"/>
      <c r="M15" s="73"/>
      <c r="N15" s="73"/>
      <c r="O15" s="73"/>
      <c r="P15" s="73"/>
      <c r="Q15" s="73"/>
      <c r="R15" s="73"/>
      <c r="S15" s="73"/>
      <c r="T15" s="73"/>
      <c r="U15" s="73"/>
      <c r="V15" s="73"/>
      <c r="W15" s="73"/>
      <c r="X15" s="270"/>
      <c r="Y15" s="270"/>
    </row>
    <row r="16" spans="1:25">
      <c r="A16" s="73"/>
      <c r="B16" s="73">
        <v>13</v>
      </c>
      <c r="C16" s="73"/>
      <c r="D16" s="73"/>
      <c r="E16" s="73">
        <v>151</v>
      </c>
      <c r="F16" s="73"/>
      <c r="G16" s="73"/>
      <c r="H16" s="73"/>
      <c r="I16" s="73">
        <v>1050</v>
      </c>
      <c r="J16" s="73"/>
      <c r="K16" s="73"/>
      <c r="L16" s="73"/>
      <c r="M16" s="73"/>
      <c r="N16" s="73"/>
      <c r="O16" s="73"/>
      <c r="P16" s="73"/>
      <c r="Q16" s="73"/>
      <c r="R16" s="73"/>
      <c r="S16" s="73"/>
      <c r="T16" s="73"/>
      <c r="U16" s="73"/>
      <c r="V16" s="73"/>
      <c r="W16" s="73"/>
      <c r="X16" s="270"/>
      <c r="Y16" s="270"/>
    </row>
    <row r="17" spans="1:25">
      <c r="A17" s="73"/>
      <c r="B17" s="73">
        <v>14</v>
      </c>
      <c r="C17" s="73"/>
      <c r="D17" s="73"/>
      <c r="E17" s="73">
        <v>161</v>
      </c>
      <c r="F17" s="73"/>
      <c r="G17" s="73"/>
      <c r="H17" s="73"/>
      <c r="I17" s="73"/>
      <c r="J17" s="73"/>
      <c r="K17" s="73"/>
      <c r="L17" s="73"/>
      <c r="M17" s="73"/>
      <c r="N17" s="73"/>
      <c r="O17" s="73"/>
      <c r="P17" s="73"/>
      <c r="Q17" s="73"/>
      <c r="R17" s="73"/>
      <c r="S17" s="73"/>
      <c r="T17" s="73"/>
      <c r="U17" s="73"/>
      <c r="V17" s="73"/>
      <c r="W17" s="73"/>
      <c r="X17" s="270"/>
      <c r="Y17" s="270"/>
    </row>
    <row r="18" spans="1:25">
      <c r="A18" s="73"/>
      <c r="B18" s="73">
        <v>15</v>
      </c>
      <c r="C18" s="73"/>
      <c r="D18" s="73"/>
      <c r="E18" s="73">
        <v>171</v>
      </c>
      <c r="F18" s="73"/>
      <c r="G18" s="73"/>
      <c r="H18" s="73"/>
      <c r="I18" s="73"/>
      <c r="J18" s="73"/>
      <c r="K18" s="73"/>
      <c r="L18" s="73"/>
      <c r="M18" s="73"/>
      <c r="N18" s="73"/>
      <c r="O18" s="73"/>
      <c r="P18" s="73"/>
      <c r="Q18" s="73"/>
      <c r="R18" s="73"/>
      <c r="S18" s="73"/>
      <c r="T18" s="73"/>
      <c r="U18" s="73"/>
      <c r="V18" s="73"/>
      <c r="W18" s="73"/>
      <c r="X18" s="270"/>
      <c r="Y18" s="270"/>
    </row>
    <row r="19" spans="1:25">
      <c r="A19" s="73"/>
      <c r="B19" s="73">
        <v>16</v>
      </c>
      <c r="C19" s="73"/>
      <c r="D19" s="73"/>
      <c r="E19" s="73"/>
      <c r="F19" s="73"/>
      <c r="G19" s="73"/>
      <c r="H19" s="73"/>
      <c r="I19" s="73"/>
      <c r="J19" s="73"/>
      <c r="K19" s="73"/>
      <c r="L19" s="73"/>
      <c r="M19" s="73"/>
      <c r="N19" s="73"/>
      <c r="O19" s="73"/>
      <c r="P19" s="73"/>
      <c r="Q19" s="73"/>
      <c r="R19" s="73"/>
      <c r="S19" s="73"/>
      <c r="T19" s="73"/>
      <c r="U19" s="73"/>
      <c r="V19" s="73"/>
      <c r="W19" s="73"/>
      <c r="X19" s="270"/>
      <c r="Y19" s="270"/>
    </row>
    <row r="20" spans="1:25">
      <c r="A20" s="73"/>
      <c r="B20" s="73">
        <v>17</v>
      </c>
      <c r="C20" s="73"/>
      <c r="D20" s="73"/>
      <c r="E20" s="73"/>
      <c r="F20" s="73"/>
      <c r="G20" s="73"/>
      <c r="H20" s="73"/>
      <c r="I20" s="73"/>
      <c r="J20" s="73"/>
      <c r="K20" s="73"/>
      <c r="L20" s="73"/>
      <c r="M20" s="73"/>
      <c r="N20" s="73"/>
      <c r="O20" s="73"/>
      <c r="P20" s="73"/>
      <c r="Q20" s="73"/>
      <c r="R20" s="73"/>
      <c r="S20" s="73"/>
      <c r="T20" s="73"/>
      <c r="U20" s="73"/>
      <c r="V20" s="73"/>
      <c r="W20" s="73"/>
      <c r="X20" s="270"/>
      <c r="Y20" s="270"/>
    </row>
  </sheetData>
  <sheetProtection algorithmName="SHA-512" hashValue="OdBLFaP0ZvgPUWIW6C3c0sNknn/uAN7e1LCZ/hMXSgkm820UCANxwFMhFhy5VpmDiRWlHsQ6qphBe8K5ZSsMsA==" saltValue="bVeU7Bd7Qgf9gNQEOUEvVQ==" spinCount="100000" sheet="1" selectLockedCells="1" selectUnlockedCells="1"/>
  <mergeCells count="3">
    <mergeCell ref="D1:E1"/>
    <mergeCell ref="O2:P2"/>
    <mergeCell ref="N1:Q1"/>
  </mergeCells>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W182"/>
  <sheetViews>
    <sheetView workbookViewId="0"/>
  </sheetViews>
  <sheetFormatPr defaultRowHeight="13.5"/>
  <sheetData>
    <row r="2" spans="1:49" s="1" customFormat="1">
      <c r="A2" s="1" t="s">
        <v>246</v>
      </c>
      <c r="C2" s="1" t="s">
        <v>247</v>
      </c>
      <c r="D2" s="1" t="s">
        <v>252</v>
      </c>
      <c r="E2" s="1" t="s">
        <v>253</v>
      </c>
      <c r="F2" s="1" t="s">
        <v>254</v>
      </c>
      <c r="G2" s="1" t="s">
        <v>255</v>
      </c>
      <c r="H2" s="1" t="s">
        <v>256</v>
      </c>
      <c r="I2" s="1" t="s">
        <v>257</v>
      </c>
      <c r="J2" s="1" t="s">
        <v>258</v>
      </c>
      <c r="K2" s="1" t="s">
        <v>259</v>
      </c>
      <c r="L2" s="1" t="s">
        <v>260</v>
      </c>
      <c r="M2" s="1" t="s">
        <v>261</v>
      </c>
      <c r="N2" s="1" t="s">
        <v>262</v>
      </c>
      <c r="O2" s="1" t="s">
        <v>263</v>
      </c>
      <c r="P2" s="1" t="s">
        <v>264</v>
      </c>
      <c r="Q2" s="1" t="s">
        <v>265</v>
      </c>
      <c r="R2" s="1" t="s">
        <v>266</v>
      </c>
      <c r="S2" s="1" t="s">
        <v>267</v>
      </c>
      <c r="T2" s="1" t="s">
        <v>268</v>
      </c>
      <c r="U2" s="1" t="s">
        <v>269</v>
      </c>
      <c r="V2" s="1" t="s">
        <v>270</v>
      </c>
      <c r="W2" s="1" t="s">
        <v>271</v>
      </c>
      <c r="X2" s="1" t="s">
        <v>272</v>
      </c>
      <c r="Y2" s="1" t="s">
        <v>273</v>
      </c>
      <c r="Z2" s="1" t="s">
        <v>274</v>
      </c>
      <c r="AA2" s="1" t="s">
        <v>275</v>
      </c>
      <c r="AB2" s="1" t="s">
        <v>276</v>
      </c>
      <c r="AC2" s="1" t="s">
        <v>277</v>
      </c>
      <c r="AD2" s="1" t="s">
        <v>278</v>
      </c>
      <c r="AE2" s="1" t="s">
        <v>279</v>
      </c>
      <c r="AF2" s="1" t="s">
        <v>280</v>
      </c>
      <c r="AG2" s="1" t="s">
        <v>281</v>
      </c>
      <c r="AH2" s="1" t="s">
        <v>282</v>
      </c>
      <c r="AI2" s="1" t="s">
        <v>283</v>
      </c>
      <c r="AJ2" s="1" t="s">
        <v>284</v>
      </c>
      <c r="AK2" s="1" t="s">
        <v>285</v>
      </c>
      <c r="AL2" s="1" t="s">
        <v>286</v>
      </c>
      <c r="AM2" s="1" t="s">
        <v>287</v>
      </c>
      <c r="AN2" s="1" t="s">
        <v>288</v>
      </c>
      <c r="AO2" s="1" t="s">
        <v>289</v>
      </c>
      <c r="AP2" s="1" t="s">
        <v>290</v>
      </c>
      <c r="AQ2" s="1" t="s">
        <v>291</v>
      </c>
      <c r="AR2" s="1" t="s">
        <v>292</v>
      </c>
      <c r="AS2" s="1" t="s">
        <v>293</v>
      </c>
      <c r="AT2" s="1" t="s">
        <v>294</v>
      </c>
      <c r="AU2" s="1" t="s">
        <v>295</v>
      </c>
      <c r="AV2" s="1" t="s">
        <v>296</v>
      </c>
      <c r="AW2" s="1" t="s">
        <v>297</v>
      </c>
    </row>
    <row r="3" spans="1:49" s="1" customFormat="1"/>
    <row r="4" spans="1:49" s="1" customFormat="1">
      <c r="A4" s="1" t="s">
        <v>248</v>
      </c>
      <c r="C4" s="1" t="s">
        <v>298</v>
      </c>
      <c r="D4" s="1" t="s">
        <v>299</v>
      </c>
      <c r="E4" s="1" t="s">
        <v>300</v>
      </c>
      <c r="F4" s="1" t="s">
        <v>301</v>
      </c>
      <c r="G4" s="1" t="s">
        <v>302</v>
      </c>
      <c r="H4" s="1" t="s">
        <v>303</v>
      </c>
      <c r="I4" s="1" t="s">
        <v>304</v>
      </c>
      <c r="J4" s="1" t="s">
        <v>305</v>
      </c>
      <c r="K4" s="1" t="s">
        <v>306</v>
      </c>
      <c r="L4" s="1" t="s">
        <v>307</v>
      </c>
      <c r="M4" s="1" t="s">
        <v>308</v>
      </c>
      <c r="N4" s="1" t="s">
        <v>309</v>
      </c>
      <c r="O4" s="1" t="s">
        <v>310</v>
      </c>
      <c r="P4" s="1" t="s">
        <v>311</v>
      </c>
      <c r="Q4" s="1" t="s">
        <v>312</v>
      </c>
      <c r="R4" s="1" t="s">
        <v>313</v>
      </c>
      <c r="S4" s="1" t="s">
        <v>314</v>
      </c>
      <c r="T4" s="1" t="s">
        <v>315</v>
      </c>
      <c r="U4" s="1" t="s">
        <v>316</v>
      </c>
      <c r="V4" s="1" t="s">
        <v>317</v>
      </c>
      <c r="W4" s="1" t="s">
        <v>318</v>
      </c>
      <c r="X4" s="1" t="s">
        <v>319</v>
      </c>
      <c r="Y4" s="1" t="s">
        <v>320</v>
      </c>
      <c r="Z4" s="1" t="s">
        <v>321</v>
      </c>
      <c r="AA4" s="1" t="s">
        <v>322</v>
      </c>
      <c r="AB4" s="1" t="s">
        <v>323</v>
      </c>
      <c r="AC4" s="1" t="s">
        <v>324</v>
      </c>
      <c r="AD4" s="1" t="s">
        <v>325</v>
      </c>
      <c r="AE4" s="1" t="s">
        <v>326</v>
      </c>
      <c r="AF4" s="1" t="s">
        <v>327</v>
      </c>
      <c r="AG4" s="1" t="s">
        <v>328</v>
      </c>
      <c r="AH4" s="1" t="s">
        <v>329</v>
      </c>
      <c r="AI4" s="1" t="s">
        <v>330</v>
      </c>
      <c r="AJ4" s="1" t="s">
        <v>331</v>
      </c>
      <c r="AK4" s="1" t="s">
        <v>332</v>
      </c>
      <c r="AL4" s="1" t="s">
        <v>333</v>
      </c>
      <c r="AM4" s="1" t="s">
        <v>334</v>
      </c>
      <c r="AN4" s="1" t="s">
        <v>335</v>
      </c>
      <c r="AO4" s="1" t="s">
        <v>336</v>
      </c>
      <c r="AP4" s="1" t="s">
        <v>337</v>
      </c>
      <c r="AQ4" s="1" t="s">
        <v>338</v>
      </c>
      <c r="AR4" s="1" t="s">
        <v>339</v>
      </c>
      <c r="AS4" s="1" t="s">
        <v>340</v>
      </c>
      <c r="AT4" s="1" t="s">
        <v>341</v>
      </c>
      <c r="AU4" s="1" t="s">
        <v>342</v>
      </c>
      <c r="AV4" s="1" t="s">
        <v>343</v>
      </c>
      <c r="AW4" s="1" t="s">
        <v>344</v>
      </c>
    </row>
    <row r="5" spans="1:49" s="1" customFormat="1">
      <c r="C5" s="1" t="s">
        <v>345</v>
      </c>
      <c r="D5" s="1" t="s">
        <v>346</v>
      </c>
      <c r="E5" s="1" t="s">
        <v>347</v>
      </c>
      <c r="F5" s="1" t="s">
        <v>348</v>
      </c>
      <c r="G5" s="1" t="s">
        <v>349</v>
      </c>
      <c r="H5" s="1" t="s">
        <v>350</v>
      </c>
      <c r="I5" s="1" t="s">
        <v>351</v>
      </c>
      <c r="J5" s="1" t="s">
        <v>352</v>
      </c>
      <c r="K5" s="1" t="s">
        <v>353</v>
      </c>
      <c r="L5" s="1" t="s">
        <v>354</v>
      </c>
      <c r="M5" s="1" t="s">
        <v>355</v>
      </c>
      <c r="N5" s="1" t="s">
        <v>356</v>
      </c>
      <c r="O5" s="1" t="s">
        <v>357</v>
      </c>
      <c r="P5" s="1" t="s">
        <v>358</v>
      </c>
      <c r="Q5" s="1" t="s">
        <v>359</v>
      </c>
      <c r="R5" s="1" t="s">
        <v>360</v>
      </c>
      <c r="S5" s="1" t="s">
        <v>361</v>
      </c>
      <c r="T5" s="1" t="s">
        <v>362</v>
      </c>
      <c r="U5" s="1" t="s">
        <v>363</v>
      </c>
      <c r="V5" s="1" t="s">
        <v>364</v>
      </c>
      <c r="W5" s="1" t="s">
        <v>365</v>
      </c>
      <c r="X5" s="1" t="s">
        <v>366</v>
      </c>
      <c r="Y5" s="1" t="s">
        <v>367</v>
      </c>
      <c r="Z5" s="1" t="s">
        <v>368</v>
      </c>
      <c r="AA5" s="1" t="s">
        <v>369</v>
      </c>
      <c r="AB5" s="1" t="s">
        <v>370</v>
      </c>
      <c r="AC5" s="1" t="s">
        <v>371</v>
      </c>
      <c r="AD5" s="1" t="s">
        <v>372</v>
      </c>
      <c r="AE5" s="1" t="s">
        <v>373</v>
      </c>
      <c r="AF5" s="1" t="s">
        <v>374</v>
      </c>
      <c r="AG5" s="1" t="s">
        <v>375</v>
      </c>
      <c r="AH5" s="1" t="s">
        <v>376</v>
      </c>
      <c r="AI5" s="1" t="s">
        <v>377</v>
      </c>
      <c r="AJ5" s="1" t="s">
        <v>378</v>
      </c>
      <c r="AK5" s="1" t="s">
        <v>379</v>
      </c>
      <c r="AL5" s="1" t="s">
        <v>380</v>
      </c>
      <c r="AM5" s="1" t="s">
        <v>381</v>
      </c>
      <c r="AN5" s="1" t="s">
        <v>382</v>
      </c>
      <c r="AO5" s="1" t="s">
        <v>383</v>
      </c>
      <c r="AP5" s="1" t="s">
        <v>384</v>
      </c>
      <c r="AQ5" s="1" t="s">
        <v>385</v>
      </c>
      <c r="AR5" s="1" t="s">
        <v>386</v>
      </c>
      <c r="AS5" s="1" t="s">
        <v>387</v>
      </c>
      <c r="AT5" s="1" t="s">
        <v>388</v>
      </c>
      <c r="AU5" s="1" t="s">
        <v>389</v>
      </c>
      <c r="AV5" s="1" t="s">
        <v>390</v>
      </c>
      <c r="AW5" s="1" t="s">
        <v>391</v>
      </c>
    </row>
    <row r="6" spans="1:49" s="1" customFormat="1">
      <c r="C6" s="1" t="s">
        <v>392</v>
      </c>
      <c r="D6" s="1" t="s">
        <v>393</v>
      </c>
      <c r="E6" s="1" t="s">
        <v>394</v>
      </c>
      <c r="F6" s="1" t="s">
        <v>2947</v>
      </c>
      <c r="G6" s="1" t="s">
        <v>395</v>
      </c>
      <c r="H6" s="1" t="s">
        <v>396</v>
      </c>
      <c r="I6" s="1" t="s">
        <v>397</v>
      </c>
      <c r="J6" s="1" t="s">
        <v>398</v>
      </c>
      <c r="K6" s="1" t="s">
        <v>399</v>
      </c>
      <c r="L6" s="1" t="s">
        <v>400</v>
      </c>
      <c r="M6" s="1" t="s">
        <v>401</v>
      </c>
      <c r="N6" s="1" t="s">
        <v>402</v>
      </c>
      <c r="O6" s="1" t="s">
        <v>403</v>
      </c>
      <c r="P6" s="1" t="s">
        <v>404</v>
      </c>
      <c r="Q6" s="1" t="s">
        <v>405</v>
      </c>
      <c r="R6" s="1" t="s">
        <v>406</v>
      </c>
      <c r="S6" s="1" t="s">
        <v>407</v>
      </c>
      <c r="T6" s="1" t="s">
        <v>408</v>
      </c>
      <c r="U6" s="1" t="s">
        <v>409</v>
      </c>
      <c r="V6" s="1" t="s">
        <v>410</v>
      </c>
      <c r="W6" s="1" t="s">
        <v>411</v>
      </c>
      <c r="X6" s="1" t="s">
        <v>412</v>
      </c>
      <c r="Y6" s="1" t="s">
        <v>413</v>
      </c>
      <c r="Z6" s="1" t="s">
        <v>414</v>
      </c>
      <c r="AA6" s="1" t="s">
        <v>415</v>
      </c>
      <c r="AB6" s="1" t="s">
        <v>416</v>
      </c>
      <c r="AC6" s="1" t="s">
        <v>417</v>
      </c>
      <c r="AD6" s="1" t="s">
        <v>418</v>
      </c>
      <c r="AE6" s="1" t="s">
        <v>419</v>
      </c>
      <c r="AF6" s="1" t="s">
        <v>420</v>
      </c>
      <c r="AG6" s="1" t="s">
        <v>421</v>
      </c>
      <c r="AH6" s="1" t="s">
        <v>422</v>
      </c>
      <c r="AI6" s="1" t="s">
        <v>423</v>
      </c>
      <c r="AJ6" s="1" t="s">
        <v>424</v>
      </c>
      <c r="AK6" s="1" t="s">
        <v>425</v>
      </c>
      <c r="AL6" s="1" t="s">
        <v>426</v>
      </c>
      <c r="AM6" s="1" t="s">
        <v>427</v>
      </c>
      <c r="AN6" s="1" t="s">
        <v>428</v>
      </c>
      <c r="AO6" s="1" t="s">
        <v>429</v>
      </c>
      <c r="AP6" s="1" t="s">
        <v>430</v>
      </c>
      <c r="AQ6" s="1" t="s">
        <v>431</v>
      </c>
      <c r="AR6" s="1" t="s">
        <v>432</v>
      </c>
      <c r="AS6" s="1" t="s">
        <v>433</v>
      </c>
      <c r="AT6" s="1" t="s">
        <v>434</v>
      </c>
      <c r="AU6" s="1" t="s">
        <v>435</v>
      </c>
      <c r="AV6" s="1" t="s">
        <v>436</v>
      </c>
      <c r="AW6" s="1" t="s">
        <v>437</v>
      </c>
    </row>
    <row r="7" spans="1:49" s="1" customFormat="1">
      <c r="C7" s="1" t="s">
        <v>438</v>
      </c>
      <c r="D7" s="1" t="s">
        <v>439</v>
      </c>
      <c r="E7" s="1" t="s">
        <v>440</v>
      </c>
      <c r="F7" s="1" t="s">
        <v>441</v>
      </c>
      <c r="G7" s="1" t="s">
        <v>442</v>
      </c>
      <c r="H7" s="1" t="s">
        <v>443</v>
      </c>
      <c r="I7" s="1" t="s">
        <v>444</v>
      </c>
      <c r="J7" s="1" t="s">
        <v>445</v>
      </c>
      <c r="K7" s="1" t="s">
        <v>446</v>
      </c>
      <c r="L7" s="1" t="s">
        <v>447</v>
      </c>
      <c r="M7" s="1" t="s">
        <v>448</v>
      </c>
      <c r="N7" s="1" t="s">
        <v>449</v>
      </c>
      <c r="O7" s="1" t="s">
        <v>450</v>
      </c>
      <c r="P7" s="1" t="s">
        <v>451</v>
      </c>
      <c r="Q7" s="1" t="s">
        <v>452</v>
      </c>
      <c r="R7" s="1" t="s">
        <v>453</v>
      </c>
      <c r="S7" s="1" t="s">
        <v>454</v>
      </c>
      <c r="T7" s="1" t="s">
        <v>455</v>
      </c>
      <c r="U7" s="1" t="s">
        <v>456</v>
      </c>
      <c r="V7" s="1" t="s">
        <v>457</v>
      </c>
      <c r="W7" s="1" t="s">
        <v>458</v>
      </c>
      <c r="X7" s="1" t="s">
        <v>459</v>
      </c>
      <c r="Y7" s="1" t="s">
        <v>460</v>
      </c>
      <c r="Z7" s="1" t="s">
        <v>461</v>
      </c>
      <c r="AA7" s="1" t="s">
        <v>462</v>
      </c>
      <c r="AB7" s="1" t="s">
        <v>463</v>
      </c>
      <c r="AC7" s="1" t="s">
        <v>464</v>
      </c>
      <c r="AD7" s="1" t="s">
        <v>465</v>
      </c>
      <c r="AE7" s="1" t="s">
        <v>466</v>
      </c>
      <c r="AF7" s="1" t="s">
        <v>467</v>
      </c>
      <c r="AG7" s="1" t="s">
        <v>468</v>
      </c>
      <c r="AH7" s="1" t="s">
        <v>469</v>
      </c>
      <c r="AI7" s="1" t="s">
        <v>470</v>
      </c>
      <c r="AJ7" s="1" t="s">
        <v>471</v>
      </c>
      <c r="AK7" s="1" t="s">
        <v>472</v>
      </c>
      <c r="AL7" s="1" t="s">
        <v>473</v>
      </c>
      <c r="AM7" s="1" t="s">
        <v>474</v>
      </c>
      <c r="AN7" s="1" t="s">
        <v>475</v>
      </c>
      <c r="AO7" s="1" t="s">
        <v>476</v>
      </c>
      <c r="AP7" s="1" t="s">
        <v>477</v>
      </c>
      <c r="AQ7" s="1" t="s">
        <v>478</v>
      </c>
      <c r="AR7" s="1" t="s">
        <v>479</v>
      </c>
      <c r="AS7" s="1" t="s">
        <v>480</v>
      </c>
      <c r="AT7" s="1" t="s">
        <v>481</v>
      </c>
      <c r="AU7" s="1" t="s">
        <v>482</v>
      </c>
      <c r="AV7" s="1" t="s">
        <v>483</v>
      </c>
      <c r="AW7" s="1" t="s">
        <v>484</v>
      </c>
    </row>
    <row r="8" spans="1:49" s="1" customFormat="1">
      <c r="C8" s="1" t="s">
        <v>485</v>
      </c>
      <c r="D8" s="1" t="s">
        <v>486</v>
      </c>
      <c r="E8" s="1" t="s">
        <v>487</v>
      </c>
      <c r="F8" s="1" t="s">
        <v>488</v>
      </c>
      <c r="G8" s="1" t="s">
        <v>489</v>
      </c>
      <c r="H8" s="1" t="s">
        <v>490</v>
      </c>
      <c r="I8" s="1" t="s">
        <v>491</v>
      </c>
      <c r="J8" s="1" t="s">
        <v>492</v>
      </c>
      <c r="K8" s="1" t="s">
        <v>493</v>
      </c>
      <c r="L8" s="1" t="s">
        <v>494</v>
      </c>
      <c r="M8" s="1" t="s">
        <v>495</v>
      </c>
      <c r="N8" s="1" t="s">
        <v>496</v>
      </c>
      <c r="O8" s="1" t="s">
        <v>497</v>
      </c>
      <c r="P8" s="1" t="s">
        <v>498</v>
      </c>
      <c r="Q8" s="1" t="s">
        <v>499</v>
      </c>
      <c r="R8" s="1" t="s">
        <v>500</v>
      </c>
      <c r="S8" s="1" t="s">
        <v>501</v>
      </c>
      <c r="T8" s="1" t="s">
        <v>502</v>
      </c>
      <c r="U8" s="1" t="s">
        <v>503</v>
      </c>
      <c r="V8" s="1" t="s">
        <v>504</v>
      </c>
      <c r="W8" s="1" t="s">
        <v>505</v>
      </c>
      <c r="X8" s="1" t="s">
        <v>506</v>
      </c>
      <c r="Y8" s="1" t="s">
        <v>507</v>
      </c>
      <c r="Z8" s="1" t="s">
        <v>508</v>
      </c>
      <c r="AA8" s="1" t="s">
        <v>509</v>
      </c>
      <c r="AB8" s="1" t="s">
        <v>510</v>
      </c>
      <c r="AC8" s="1" t="s">
        <v>511</v>
      </c>
      <c r="AD8" s="1" t="s">
        <v>512</v>
      </c>
      <c r="AE8" s="1" t="s">
        <v>513</v>
      </c>
      <c r="AF8" s="1" t="s">
        <v>514</v>
      </c>
      <c r="AG8" s="1" t="s">
        <v>515</v>
      </c>
      <c r="AH8" s="1" t="s">
        <v>516</v>
      </c>
      <c r="AI8" s="1" t="s">
        <v>517</v>
      </c>
      <c r="AJ8" s="1" t="s">
        <v>518</v>
      </c>
      <c r="AK8" s="1" t="s">
        <v>519</v>
      </c>
      <c r="AL8" s="1" t="s">
        <v>520</v>
      </c>
      <c r="AM8" s="1" t="s">
        <v>521</v>
      </c>
      <c r="AN8" s="1" t="s">
        <v>522</v>
      </c>
      <c r="AO8" s="1" t="s">
        <v>523</v>
      </c>
      <c r="AP8" s="1" t="s">
        <v>524</v>
      </c>
      <c r="AQ8" s="1" t="s">
        <v>525</v>
      </c>
      <c r="AR8" s="1" t="s">
        <v>526</v>
      </c>
      <c r="AS8" s="1" t="s">
        <v>527</v>
      </c>
      <c r="AT8" s="1" t="s">
        <v>528</v>
      </c>
      <c r="AU8" s="1" t="s">
        <v>529</v>
      </c>
      <c r="AV8" s="1" t="s">
        <v>530</v>
      </c>
      <c r="AW8" s="1" t="s">
        <v>531</v>
      </c>
    </row>
    <row r="9" spans="1:49" s="1" customFormat="1">
      <c r="C9" s="1" t="s">
        <v>532</v>
      </c>
      <c r="D9" s="1" t="s">
        <v>533</v>
      </c>
      <c r="E9" s="1" t="s">
        <v>534</v>
      </c>
      <c r="F9" s="1" t="s">
        <v>535</v>
      </c>
      <c r="G9" s="1" t="s">
        <v>536</v>
      </c>
      <c r="H9" s="1" t="s">
        <v>537</v>
      </c>
      <c r="I9" s="1" t="s">
        <v>538</v>
      </c>
      <c r="J9" s="1" t="s">
        <v>539</v>
      </c>
      <c r="K9" s="1" t="s">
        <v>540</v>
      </c>
      <c r="L9" s="1" t="s">
        <v>541</v>
      </c>
      <c r="M9" s="1" t="s">
        <v>542</v>
      </c>
      <c r="N9" s="1" t="s">
        <v>543</v>
      </c>
      <c r="O9" s="1" t="s">
        <v>544</v>
      </c>
      <c r="P9" s="1" t="s">
        <v>545</v>
      </c>
      <c r="Q9" s="1" t="s">
        <v>546</v>
      </c>
      <c r="R9" s="1" t="s">
        <v>547</v>
      </c>
      <c r="S9" s="1" t="s">
        <v>548</v>
      </c>
      <c r="T9" s="1" t="s">
        <v>549</v>
      </c>
      <c r="U9" s="1" t="s">
        <v>550</v>
      </c>
      <c r="V9" s="1" t="s">
        <v>551</v>
      </c>
      <c r="W9" s="1" t="s">
        <v>552</v>
      </c>
      <c r="X9" s="1" t="s">
        <v>553</v>
      </c>
      <c r="Y9" s="1" t="s">
        <v>554</v>
      </c>
      <c r="Z9" s="1" t="s">
        <v>555</v>
      </c>
      <c r="AA9" s="1" t="s">
        <v>556</v>
      </c>
      <c r="AB9" s="1" t="s">
        <v>557</v>
      </c>
      <c r="AC9" s="1" t="s">
        <v>558</v>
      </c>
      <c r="AD9" s="1" t="s">
        <v>559</v>
      </c>
      <c r="AE9" s="1" t="s">
        <v>560</v>
      </c>
      <c r="AF9" s="1" t="s">
        <v>561</v>
      </c>
      <c r="AG9" s="1" t="s">
        <v>562</v>
      </c>
      <c r="AH9" s="1" t="s">
        <v>563</v>
      </c>
      <c r="AI9" s="1" t="s">
        <v>564</v>
      </c>
      <c r="AJ9" s="1" t="s">
        <v>565</v>
      </c>
      <c r="AK9" s="1" t="s">
        <v>566</v>
      </c>
      <c r="AL9" s="1" t="s">
        <v>567</v>
      </c>
      <c r="AM9" s="1" t="s">
        <v>568</v>
      </c>
      <c r="AN9" s="1" t="s">
        <v>569</v>
      </c>
      <c r="AO9" s="1" t="s">
        <v>570</v>
      </c>
      <c r="AP9" s="1" t="s">
        <v>571</v>
      </c>
      <c r="AQ9" s="1" t="s">
        <v>572</v>
      </c>
      <c r="AR9" s="1" t="s">
        <v>573</v>
      </c>
      <c r="AS9" s="1" t="s">
        <v>574</v>
      </c>
      <c r="AT9" s="1" t="s">
        <v>575</v>
      </c>
      <c r="AU9" s="1" t="s">
        <v>576</v>
      </c>
      <c r="AV9" s="1" t="s">
        <v>577</v>
      </c>
      <c r="AW9" s="1" t="s">
        <v>578</v>
      </c>
    </row>
    <row r="10" spans="1:49" s="1" customFormat="1">
      <c r="C10" s="1" t="s">
        <v>579</v>
      </c>
      <c r="D10" s="1" t="s">
        <v>580</v>
      </c>
      <c r="E10" s="1" t="s">
        <v>581</v>
      </c>
      <c r="F10" s="1" t="s">
        <v>582</v>
      </c>
      <c r="G10" s="1" t="s">
        <v>583</v>
      </c>
      <c r="H10" s="1" t="s">
        <v>584</v>
      </c>
      <c r="I10" s="1" t="s">
        <v>585</v>
      </c>
      <c r="J10" s="1" t="s">
        <v>2940</v>
      </c>
      <c r="K10" s="1" t="s">
        <v>586</v>
      </c>
      <c r="L10" s="1" t="s">
        <v>587</v>
      </c>
      <c r="M10" s="1" t="s">
        <v>588</v>
      </c>
      <c r="N10" s="1" t="s">
        <v>589</v>
      </c>
      <c r="O10" s="1" t="s">
        <v>590</v>
      </c>
      <c r="P10" s="1" t="s">
        <v>591</v>
      </c>
      <c r="Q10" s="1" t="s">
        <v>592</v>
      </c>
      <c r="R10" s="1" t="s">
        <v>593</v>
      </c>
      <c r="S10" s="1" t="s">
        <v>594</v>
      </c>
      <c r="T10" s="1" t="s">
        <v>595</v>
      </c>
      <c r="U10" s="1" t="s">
        <v>596</v>
      </c>
      <c r="V10" s="1" t="s">
        <v>597</v>
      </c>
      <c r="W10" s="1" t="s">
        <v>598</v>
      </c>
      <c r="X10" s="1" t="s">
        <v>599</v>
      </c>
      <c r="Y10" s="1" t="s">
        <v>600</v>
      </c>
      <c r="Z10" s="1" t="s">
        <v>601</v>
      </c>
      <c r="AA10" s="1" t="s">
        <v>602</v>
      </c>
      <c r="AB10" s="1" t="s">
        <v>603</v>
      </c>
      <c r="AC10" s="1" t="s">
        <v>604</v>
      </c>
      <c r="AD10" s="1" t="s">
        <v>605</v>
      </c>
      <c r="AE10" s="1" t="s">
        <v>606</v>
      </c>
      <c r="AF10" s="1" t="s">
        <v>607</v>
      </c>
      <c r="AG10" s="1" t="s">
        <v>608</v>
      </c>
      <c r="AH10" s="1" t="s">
        <v>609</v>
      </c>
      <c r="AI10" s="1" t="s">
        <v>610</v>
      </c>
      <c r="AJ10" s="1" t="s">
        <v>611</v>
      </c>
      <c r="AK10" s="1" t="s">
        <v>612</v>
      </c>
      <c r="AL10" s="1" t="s">
        <v>613</v>
      </c>
      <c r="AM10" s="1" t="s">
        <v>614</v>
      </c>
      <c r="AN10" s="1" t="s">
        <v>615</v>
      </c>
      <c r="AO10" s="1" t="s">
        <v>616</v>
      </c>
      <c r="AP10" s="1" t="s">
        <v>617</v>
      </c>
      <c r="AQ10" s="1" t="s">
        <v>618</v>
      </c>
      <c r="AR10" s="1" t="s">
        <v>619</v>
      </c>
      <c r="AS10" s="1" t="s">
        <v>620</v>
      </c>
      <c r="AT10" s="1" t="s">
        <v>621</v>
      </c>
      <c r="AU10" s="1" t="s">
        <v>622</v>
      </c>
      <c r="AV10" s="1" t="s">
        <v>623</v>
      </c>
      <c r="AW10" s="1" t="s">
        <v>624</v>
      </c>
    </row>
    <row r="11" spans="1:49" s="1" customFormat="1">
      <c r="C11" s="1" t="s">
        <v>625</v>
      </c>
      <c r="D11" s="1" t="s">
        <v>626</v>
      </c>
      <c r="E11" s="1" t="s">
        <v>627</v>
      </c>
      <c r="F11" s="1" t="s">
        <v>628</v>
      </c>
      <c r="G11" s="1" t="s">
        <v>629</v>
      </c>
      <c r="H11" s="1" t="s">
        <v>630</v>
      </c>
      <c r="I11" s="1" t="s">
        <v>631</v>
      </c>
      <c r="J11" s="1" t="s">
        <v>632</v>
      </c>
      <c r="K11" s="1" t="s">
        <v>633</v>
      </c>
      <c r="L11" s="1" t="s">
        <v>634</v>
      </c>
      <c r="M11" s="1" t="s">
        <v>635</v>
      </c>
      <c r="N11" s="1" t="s">
        <v>636</v>
      </c>
      <c r="O11" s="1" t="s">
        <v>637</v>
      </c>
      <c r="P11" s="1" t="s">
        <v>638</v>
      </c>
      <c r="Q11" s="1" t="s">
        <v>639</v>
      </c>
      <c r="R11" s="1" t="s">
        <v>640</v>
      </c>
      <c r="S11" s="1" t="s">
        <v>641</v>
      </c>
      <c r="T11" s="1" t="s">
        <v>642</v>
      </c>
      <c r="U11" s="1" t="s">
        <v>643</v>
      </c>
      <c r="V11" s="1" t="s">
        <v>644</v>
      </c>
      <c r="W11" s="1" t="s">
        <v>645</v>
      </c>
      <c r="X11" s="1" t="s">
        <v>646</v>
      </c>
      <c r="Y11" s="1" t="s">
        <v>647</v>
      </c>
      <c r="Z11" s="1" t="s">
        <v>648</v>
      </c>
      <c r="AA11" s="1" t="s">
        <v>649</v>
      </c>
      <c r="AB11" s="1" t="s">
        <v>650</v>
      </c>
      <c r="AC11" s="1" t="s">
        <v>651</v>
      </c>
      <c r="AD11" s="1" t="s">
        <v>652</v>
      </c>
      <c r="AE11" s="1" t="s">
        <v>653</v>
      </c>
      <c r="AF11" s="1" t="s">
        <v>654</v>
      </c>
      <c r="AG11" s="1" t="s">
        <v>655</v>
      </c>
      <c r="AH11" s="1" t="s">
        <v>656</v>
      </c>
      <c r="AI11" s="1" t="s">
        <v>657</v>
      </c>
      <c r="AJ11" s="1" t="s">
        <v>658</v>
      </c>
      <c r="AK11" s="1" t="s">
        <v>659</v>
      </c>
      <c r="AL11" s="1" t="s">
        <v>660</v>
      </c>
      <c r="AM11" s="1" t="s">
        <v>661</v>
      </c>
      <c r="AN11" s="1" t="s">
        <v>662</v>
      </c>
      <c r="AO11" s="1" t="s">
        <v>663</v>
      </c>
      <c r="AP11" s="1" t="s">
        <v>664</v>
      </c>
      <c r="AQ11" s="1" t="s">
        <v>665</v>
      </c>
      <c r="AR11" s="1" t="s">
        <v>666</v>
      </c>
      <c r="AS11" s="1" t="s">
        <v>667</v>
      </c>
      <c r="AT11" s="1" t="s">
        <v>668</v>
      </c>
      <c r="AU11" s="1" t="s">
        <v>669</v>
      </c>
      <c r="AV11" s="1" t="s">
        <v>670</v>
      </c>
      <c r="AW11" s="1" t="s">
        <v>671</v>
      </c>
    </row>
    <row r="12" spans="1:49" s="1" customFormat="1">
      <c r="C12" s="1" t="s">
        <v>672</v>
      </c>
      <c r="D12" s="1" t="s">
        <v>673</v>
      </c>
      <c r="E12" s="1" t="s">
        <v>674</v>
      </c>
      <c r="F12" s="1" t="s">
        <v>675</v>
      </c>
      <c r="G12" s="1" t="s">
        <v>676</v>
      </c>
      <c r="H12" s="1" t="s">
        <v>677</v>
      </c>
      <c r="I12" s="1" t="s">
        <v>678</v>
      </c>
      <c r="J12" s="1" t="s">
        <v>679</v>
      </c>
      <c r="K12" s="1" t="s">
        <v>680</v>
      </c>
      <c r="L12" s="1" t="s">
        <v>681</v>
      </c>
      <c r="M12" s="1" t="s">
        <v>682</v>
      </c>
      <c r="N12" s="1" t="s">
        <v>683</v>
      </c>
      <c r="O12" s="1" t="s">
        <v>684</v>
      </c>
      <c r="P12" s="1" t="s">
        <v>685</v>
      </c>
      <c r="Q12" s="1" t="s">
        <v>686</v>
      </c>
      <c r="R12" s="1" t="s">
        <v>687</v>
      </c>
      <c r="S12" s="1" t="s">
        <v>688</v>
      </c>
      <c r="T12" s="1" t="s">
        <v>689</v>
      </c>
      <c r="U12" s="1" t="s">
        <v>690</v>
      </c>
      <c r="V12" s="1" t="s">
        <v>691</v>
      </c>
      <c r="W12" s="1" t="s">
        <v>692</v>
      </c>
      <c r="X12" s="1" t="s">
        <v>693</v>
      </c>
      <c r="Y12" s="1" t="s">
        <v>694</v>
      </c>
      <c r="Z12" s="1" t="s">
        <v>695</v>
      </c>
      <c r="AA12" s="1" t="s">
        <v>696</v>
      </c>
      <c r="AB12" s="1" t="s">
        <v>697</v>
      </c>
      <c r="AC12" s="1" t="s">
        <v>698</v>
      </c>
      <c r="AD12" s="1" t="s">
        <v>699</v>
      </c>
      <c r="AE12" s="1" t="s">
        <v>700</v>
      </c>
      <c r="AF12" s="1" t="s">
        <v>701</v>
      </c>
      <c r="AG12" s="1" t="s">
        <v>702</v>
      </c>
      <c r="AH12" s="1" t="s">
        <v>703</v>
      </c>
      <c r="AI12" s="1" t="s">
        <v>704</v>
      </c>
      <c r="AJ12" s="1" t="s">
        <v>705</v>
      </c>
      <c r="AK12" s="1" t="s">
        <v>706</v>
      </c>
      <c r="AL12" s="1" t="s">
        <v>707</v>
      </c>
      <c r="AM12" s="1" t="s">
        <v>708</v>
      </c>
      <c r="AN12" s="1" t="s">
        <v>709</v>
      </c>
      <c r="AO12" s="1" t="s">
        <v>710</v>
      </c>
      <c r="AP12" s="1" t="s">
        <v>711</v>
      </c>
      <c r="AQ12" s="1" t="s">
        <v>712</v>
      </c>
      <c r="AR12" s="1" t="s">
        <v>713</v>
      </c>
      <c r="AS12" s="1" t="s">
        <v>714</v>
      </c>
      <c r="AT12" s="1" t="s">
        <v>715</v>
      </c>
      <c r="AU12" s="1" t="s">
        <v>716</v>
      </c>
      <c r="AV12" s="1" t="s">
        <v>717</v>
      </c>
      <c r="AW12" s="1" t="s">
        <v>718</v>
      </c>
    </row>
    <row r="13" spans="1:49" s="1" customFormat="1">
      <c r="C13" s="1" t="s">
        <v>719</v>
      </c>
      <c r="D13" s="1" t="s">
        <v>720</v>
      </c>
      <c r="E13" s="1" t="s">
        <v>721</v>
      </c>
      <c r="F13" s="1" t="s">
        <v>722</v>
      </c>
      <c r="G13" s="1" t="s">
        <v>723</v>
      </c>
      <c r="H13" s="1" t="s">
        <v>724</v>
      </c>
      <c r="I13" s="1" t="s">
        <v>725</v>
      </c>
      <c r="J13" s="1" t="s">
        <v>726</v>
      </c>
      <c r="K13" s="1" t="s">
        <v>727</v>
      </c>
      <c r="L13" s="1" t="s">
        <v>728</v>
      </c>
      <c r="M13" s="1" t="s">
        <v>729</v>
      </c>
      <c r="N13" s="1" t="s">
        <v>730</v>
      </c>
      <c r="O13" s="1" t="s">
        <v>731</v>
      </c>
      <c r="P13" s="1" t="s">
        <v>732</v>
      </c>
      <c r="Q13" s="1" t="s">
        <v>733</v>
      </c>
      <c r="R13" s="1" t="s">
        <v>734</v>
      </c>
      <c r="S13" s="1" t="s">
        <v>735</v>
      </c>
      <c r="T13" s="1" t="s">
        <v>736</v>
      </c>
      <c r="U13" s="1" t="s">
        <v>737</v>
      </c>
      <c r="V13" s="1" t="s">
        <v>738</v>
      </c>
      <c r="W13" s="1" t="s">
        <v>739</v>
      </c>
      <c r="X13" s="1" t="s">
        <v>740</v>
      </c>
      <c r="Y13" s="1" t="s">
        <v>741</v>
      </c>
      <c r="Z13" s="1" t="s">
        <v>742</v>
      </c>
      <c r="AA13" s="1" t="s">
        <v>743</v>
      </c>
      <c r="AB13" s="1" t="s">
        <v>744</v>
      </c>
      <c r="AC13" s="1" t="s">
        <v>745</v>
      </c>
      <c r="AD13" s="1" t="s">
        <v>746</v>
      </c>
      <c r="AE13" s="1" t="s">
        <v>747</v>
      </c>
      <c r="AF13" s="1" t="s">
        <v>748</v>
      </c>
      <c r="AG13" s="1" t="s">
        <v>749</v>
      </c>
      <c r="AH13" s="1" t="s">
        <v>750</v>
      </c>
      <c r="AI13" s="1" t="s">
        <v>751</v>
      </c>
      <c r="AJ13" s="1" t="s">
        <v>752</v>
      </c>
      <c r="AK13" s="1" t="s">
        <v>753</v>
      </c>
      <c r="AL13" s="1" t="s">
        <v>754</v>
      </c>
      <c r="AM13" s="1" t="s">
        <v>755</v>
      </c>
      <c r="AN13" s="1" t="s">
        <v>756</v>
      </c>
      <c r="AO13" s="1" t="s">
        <v>757</v>
      </c>
      <c r="AP13" s="1" t="s">
        <v>758</v>
      </c>
      <c r="AQ13" s="1" t="s">
        <v>759</v>
      </c>
      <c r="AR13" s="1" t="s">
        <v>760</v>
      </c>
      <c r="AS13" s="1" t="s">
        <v>761</v>
      </c>
      <c r="AT13" s="1" t="s">
        <v>762</v>
      </c>
      <c r="AU13" s="1" t="s">
        <v>763</v>
      </c>
      <c r="AV13" s="1" t="s">
        <v>764</v>
      </c>
      <c r="AW13" s="1" t="s">
        <v>765</v>
      </c>
    </row>
    <row r="14" spans="1:49" s="1" customFormat="1">
      <c r="C14" s="1" t="s">
        <v>766</v>
      </c>
      <c r="D14" s="1" t="s">
        <v>767</v>
      </c>
      <c r="E14" s="1" t="s">
        <v>768</v>
      </c>
      <c r="F14" s="1" t="s">
        <v>769</v>
      </c>
      <c r="G14" s="1" t="s">
        <v>770</v>
      </c>
      <c r="H14" s="1" t="s">
        <v>771</v>
      </c>
      <c r="I14" s="1" t="s">
        <v>772</v>
      </c>
      <c r="J14" s="1" t="s">
        <v>773</v>
      </c>
      <c r="K14" s="1" t="s">
        <v>774</v>
      </c>
      <c r="L14" s="1" t="s">
        <v>775</v>
      </c>
      <c r="M14" s="1" t="s">
        <v>776</v>
      </c>
      <c r="N14" s="1" t="s">
        <v>777</v>
      </c>
      <c r="O14" s="1" t="s">
        <v>778</v>
      </c>
      <c r="P14" s="1" t="s">
        <v>779</v>
      </c>
      <c r="Q14" s="1" t="s">
        <v>780</v>
      </c>
      <c r="R14" s="1" t="s">
        <v>781</v>
      </c>
      <c r="S14" s="1" t="s">
        <v>782</v>
      </c>
      <c r="T14" s="1" t="s">
        <v>783</v>
      </c>
      <c r="U14" s="1" t="s">
        <v>784</v>
      </c>
      <c r="V14" s="1" t="s">
        <v>785</v>
      </c>
      <c r="W14" s="1" t="s">
        <v>786</v>
      </c>
      <c r="X14" s="1" t="s">
        <v>787</v>
      </c>
      <c r="Y14" s="1" t="s">
        <v>788</v>
      </c>
      <c r="Z14" s="1" t="s">
        <v>789</v>
      </c>
      <c r="AA14" s="1" t="s">
        <v>790</v>
      </c>
      <c r="AB14" s="1" t="s">
        <v>791</v>
      </c>
      <c r="AC14" s="1" t="s">
        <v>792</v>
      </c>
      <c r="AD14" s="1" t="s">
        <v>793</v>
      </c>
      <c r="AE14" s="1" t="s">
        <v>794</v>
      </c>
      <c r="AF14" s="1" t="s">
        <v>795</v>
      </c>
      <c r="AG14" s="1" t="s">
        <v>796</v>
      </c>
      <c r="AH14" s="1" t="s">
        <v>797</v>
      </c>
      <c r="AI14" s="1" t="s">
        <v>798</v>
      </c>
      <c r="AJ14" s="1" t="s">
        <v>799</v>
      </c>
      <c r="AK14" s="1" t="s">
        <v>800</v>
      </c>
      <c r="AL14" s="1" t="s">
        <v>801</v>
      </c>
      <c r="AM14" s="1" t="s">
        <v>802</v>
      </c>
      <c r="AN14" s="1" t="s">
        <v>803</v>
      </c>
      <c r="AO14" s="1" t="s">
        <v>804</v>
      </c>
      <c r="AP14" s="1" t="s">
        <v>805</v>
      </c>
      <c r="AQ14" s="1" t="s">
        <v>806</v>
      </c>
      <c r="AR14" s="1" t="s">
        <v>807</v>
      </c>
      <c r="AS14" s="1" t="s">
        <v>808</v>
      </c>
      <c r="AT14" s="1" t="s">
        <v>809</v>
      </c>
      <c r="AU14" s="1" t="s">
        <v>810</v>
      </c>
      <c r="AV14" s="1" t="s">
        <v>811</v>
      </c>
      <c r="AW14" s="1" t="s">
        <v>812</v>
      </c>
    </row>
    <row r="15" spans="1:49" s="1" customFormat="1">
      <c r="C15" s="1" t="s">
        <v>249</v>
      </c>
      <c r="D15" s="1" t="s">
        <v>813</v>
      </c>
      <c r="E15" s="1" t="s">
        <v>814</v>
      </c>
      <c r="F15" s="1" t="s">
        <v>815</v>
      </c>
      <c r="G15" s="1" t="s">
        <v>816</v>
      </c>
      <c r="H15" s="1" t="s">
        <v>817</v>
      </c>
      <c r="I15" s="1" t="s">
        <v>818</v>
      </c>
      <c r="J15" s="1" t="s">
        <v>819</v>
      </c>
      <c r="K15" s="1" t="s">
        <v>820</v>
      </c>
      <c r="L15" s="1" t="s">
        <v>821</v>
      </c>
      <c r="M15" s="1" t="s">
        <v>822</v>
      </c>
      <c r="N15" s="1" t="s">
        <v>823</v>
      </c>
      <c r="O15" s="1" t="s">
        <v>824</v>
      </c>
      <c r="P15" s="1" t="s">
        <v>825</v>
      </c>
      <c r="Q15" s="1" t="s">
        <v>826</v>
      </c>
      <c r="R15" s="1" t="s">
        <v>827</v>
      </c>
      <c r="S15" s="1" t="s">
        <v>828</v>
      </c>
      <c r="T15" s="1" t="s">
        <v>829</v>
      </c>
      <c r="U15" s="1" t="s">
        <v>830</v>
      </c>
      <c r="V15" s="1" t="s">
        <v>831</v>
      </c>
      <c r="W15" s="1" t="s">
        <v>832</v>
      </c>
      <c r="X15" s="1" t="s">
        <v>833</v>
      </c>
      <c r="Y15" s="1" t="s">
        <v>834</v>
      </c>
      <c r="Z15" s="1" t="s">
        <v>835</v>
      </c>
      <c r="AA15" s="1" t="s">
        <v>836</v>
      </c>
      <c r="AB15" s="1" t="s">
        <v>837</v>
      </c>
      <c r="AC15" s="1" t="s">
        <v>838</v>
      </c>
      <c r="AD15" s="1" t="s">
        <v>839</v>
      </c>
      <c r="AE15" s="1" t="s">
        <v>840</v>
      </c>
      <c r="AF15" s="1" t="s">
        <v>841</v>
      </c>
      <c r="AG15" s="1" t="s">
        <v>842</v>
      </c>
      <c r="AH15" s="1" t="s">
        <v>843</v>
      </c>
      <c r="AI15" s="1" t="s">
        <v>844</v>
      </c>
      <c r="AJ15" s="1" t="s">
        <v>845</v>
      </c>
      <c r="AK15" s="1" t="s">
        <v>846</v>
      </c>
      <c r="AL15" s="1" t="s">
        <v>847</v>
      </c>
      <c r="AM15" s="1" t="s">
        <v>848</v>
      </c>
      <c r="AN15" s="1" t="s">
        <v>849</v>
      </c>
      <c r="AO15" s="1" t="s">
        <v>850</v>
      </c>
      <c r="AP15" s="1" t="s">
        <v>851</v>
      </c>
      <c r="AQ15" s="1" t="s">
        <v>852</v>
      </c>
      <c r="AR15" s="1" t="s">
        <v>853</v>
      </c>
      <c r="AS15" s="1" t="s">
        <v>854</v>
      </c>
      <c r="AT15" s="1" t="s">
        <v>855</v>
      </c>
      <c r="AU15" s="1" t="s">
        <v>856</v>
      </c>
      <c r="AV15" s="1" t="s">
        <v>857</v>
      </c>
      <c r="AW15" s="1" t="s">
        <v>858</v>
      </c>
    </row>
    <row r="16" spans="1:49" s="1" customFormat="1">
      <c r="C16" s="1" t="s">
        <v>859</v>
      </c>
      <c r="D16" s="1" t="s">
        <v>860</v>
      </c>
      <c r="E16" s="1" t="s">
        <v>861</v>
      </c>
      <c r="F16" s="1" t="s">
        <v>862</v>
      </c>
      <c r="G16" s="1" t="s">
        <v>863</v>
      </c>
      <c r="H16" s="1" t="s">
        <v>864</v>
      </c>
      <c r="I16" s="1" t="s">
        <v>865</v>
      </c>
      <c r="J16" s="1" t="s">
        <v>866</v>
      </c>
      <c r="K16" s="1" t="s">
        <v>867</v>
      </c>
      <c r="L16" s="1" t="s">
        <v>868</v>
      </c>
      <c r="M16" s="1" t="s">
        <v>869</v>
      </c>
      <c r="N16" s="1" t="s">
        <v>870</v>
      </c>
      <c r="O16" s="1" t="s">
        <v>871</v>
      </c>
      <c r="P16" s="1" t="s">
        <v>872</v>
      </c>
      <c r="Q16" s="1" t="s">
        <v>873</v>
      </c>
      <c r="R16" s="1" t="s">
        <v>874</v>
      </c>
      <c r="S16" s="1" t="s">
        <v>875</v>
      </c>
      <c r="T16" s="1" t="s">
        <v>876</v>
      </c>
      <c r="U16" s="1" t="s">
        <v>877</v>
      </c>
      <c r="V16" s="1" t="s">
        <v>878</v>
      </c>
      <c r="W16" s="1" t="s">
        <v>879</v>
      </c>
      <c r="X16" s="1" t="s">
        <v>880</v>
      </c>
      <c r="Y16" s="1" t="s">
        <v>881</v>
      </c>
      <c r="Z16" s="1" t="s">
        <v>882</v>
      </c>
      <c r="AA16" s="1" t="s">
        <v>883</v>
      </c>
      <c r="AB16" s="1" t="s">
        <v>884</v>
      </c>
      <c r="AC16" s="1" t="s">
        <v>885</v>
      </c>
      <c r="AD16" s="1" t="s">
        <v>886</v>
      </c>
      <c r="AE16" s="1" t="s">
        <v>887</v>
      </c>
      <c r="AF16" s="1" t="s">
        <v>888</v>
      </c>
      <c r="AG16" s="1" t="s">
        <v>889</v>
      </c>
      <c r="AH16" s="1" t="s">
        <v>890</v>
      </c>
      <c r="AI16" s="1" t="s">
        <v>891</v>
      </c>
      <c r="AJ16" s="1" t="s">
        <v>892</v>
      </c>
      <c r="AK16" s="1" t="s">
        <v>893</v>
      </c>
      <c r="AL16" s="1" t="s">
        <v>894</v>
      </c>
      <c r="AM16" s="1" t="s">
        <v>895</v>
      </c>
      <c r="AN16" s="1" t="s">
        <v>896</v>
      </c>
      <c r="AO16" s="1" t="s">
        <v>897</v>
      </c>
      <c r="AP16" s="1" t="s">
        <v>898</v>
      </c>
      <c r="AQ16" s="1" t="s">
        <v>899</v>
      </c>
      <c r="AR16" s="1" t="s">
        <v>900</v>
      </c>
      <c r="AS16" s="1" t="s">
        <v>901</v>
      </c>
      <c r="AT16" s="1" t="s">
        <v>902</v>
      </c>
      <c r="AU16" s="1" t="s">
        <v>903</v>
      </c>
      <c r="AV16" s="1" t="s">
        <v>904</v>
      </c>
      <c r="AW16" s="1" t="s">
        <v>905</v>
      </c>
    </row>
    <row r="17" spans="3:49" s="1" customFormat="1">
      <c r="C17" s="1" t="s">
        <v>906</v>
      </c>
      <c r="D17" s="1" t="s">
        <v>907</v>
      </c>
      <c r="E17" s="1" t="s">
        <v>908</v>
      </c>
      <c r="F17" s="1" t="s">
        <v>909</v>
      </c>
      <c r="G17" s="1" t="s">
        <v>910</v>
      </c>
      <c r="H17" s="1" t="s">
        <v>911</v>
      </c>
      <c r="I17" s="1" t="s">
        <v>912</v>
      </c>
      <c r="J17" s="1" t="s">
        <v>913</v>
      </c>
      <c r="K17" s="1" t="s">
        <v>914</v>
      </c>
      <c r="L17" s="1" t="s">
        <v>915</v>
      </c>
      <c r="M17" s="1" t="s">
        <v>916</v>
      </c>
      <c r="N17" s="1" t="s">
        <v>917</v>
      </c>
      <c r="O17" s="1" t="s">
        <v>918</v>
      </c>
      <c r="P17" s="1" t="s">
        <v>919</v>
      </c>
      <c r="Q17" s="1" t="s">
        <v>920</v>
      </c>
      <c r="R17" s="1" t="s">
        <v>921</v>
      </c>
      <c r="S17" s="1" t="s">
        <v>922</v>
      </c>
      <c r="T17" s="1" t="s">
        <v>923</v>
      </c>
      <c r="U17" s="1" t="s">
        <v>924</v>
      </c>
      <c r="V17" s="1" t="s">
        <v>925</v>
      </c>
      <c r="W17" s="1" t="s">
        <v>926</v>
      </c>
      <c r="X17" s="1" t="s">
        <v>927</v>
      </c>
      <c r="Y17" s="1" t="s">
        <v>928</v>
      </c>
      <c r="Z17" s="1" t="s">
        <v>929</v>
      </c>
      <c r="AA17" s="1" t="s">
        <v>930</v>
      </c>
      <c r="AB17" s="1" t="s">
        <v>931</v>
      </c>
      <c r="AC17" s="1" t="s">
        <v>932</v>
      </c>
      <c r="AD17" s="1" t="s">
        <v>933</v>
      </c>
      <c r="AE17" s="1" t="s">
        <v>934</v>
      </c>
      <c r="AF17" s="1" t="s">
        <v>935</v>
      </c>
      <c r="AG17" s="1" t="s">
        <v>936</v>
      </c>
      <c r="AH17" s="1" t="s">
        <v>937</v>
      </c>
      <c r="AI17" s="1" t="s">
        <v>938</v>
      </c>
      <c r="AJ17" s="1" t="s">
        <v>939</v>
      </c>
      <c r="AK17" s="1" t="s">
        <v>940</v>
      </c>
      <c r="AL17" s="1" t="s">
        <v>941</v>
      </c>
      <c r="AM17" s="1" t="s">
        <v>942</v>
      </c>
      <c r="AN17" s="1" t="s">
        <v>943</v>
      </c>
      <c r="AO17" s="1" t="s">
        <v>944</v>
      </c>
      <c r="AP17" s="1" t="s">
        <v>945</v>
      </c>
      <c r="AQ17" s="1" t="s">
        <v>946</v>
      </c>
      <c r="AR17" s="1" t="s">
        <v>947</v>
      </c>
      <c r="AS17" s="1" t="s">
        <v>948</v>
      </c>
      <c r="AT17" s="1" t="s">
        <v>949</v>
      </c>
      <c r="AU17" s="1" t="s">
        <v>950</v>
      </c>
      <c r="AV17" s="1" t="s">
        <v>951</v>
      </c>
      <c r="AW17" s="1" t="s">
        <v>952</v>
      </c>
    </row>
    <row r="18" spans="3:49" s="1" customFormat="1">
      <c r="C18" s="1" t="s">
        <v>953</v>
      </c>
      <c r="D18" s="1" t="s">
        <v>954</v>
      </c>
      <c r="E18" s="1" t="s">
        <v>955</v>
      </c>
      <c r="F18" s="1" t="s">
        <v>956</v>
      </c>
      <c r="G18" s="1" t="s">
        <v>957</v>
      </c>
      <c r="H18" s="1" t="s">
        <v>958</v>
      </c>
      <c r="I18" s="1" t="s">
        <v>959</v>
      </c>
      <c r="J18" s="1" t="s">
        <v>960</v>
      </c>
      <c r="K18" s="1" t="s">
        <v>961</v>
      </c>
      <c r="L18" s="1" t="s">
        <v>962</v>
      </c>
      <c r="M18" s="1" t="s">
        <v>963</v>
      </c>
      <c r="N18" s="1" t="s">
        <v>964</v>
      </c>
      <c r="O18" s="1" t="s">
        <v>965</v>
      </c>
      <c r="P18" s="1" t="s">
        <v>966</v>
      </c>
      <c r="Q18" s="1" t="s">
        <v>967</v>
      </c>
      <c r="R18" s="1" t="s">
        <v>968</v>
      </c>
      <c r="S18" s="1" t="s">
        <v>969</v>
      </c>
      <c r="T18" s="1" t="s">
        <v>970</v>
      </c>
      <c r="U18" s="1" t="s">
        <v>971</v>
      </c>
      <c r="V18" s="1" t="s">
        <v>972</v>
      </c>
      <c r="W18" s="1" t="s">
        <v>973</v>
      </c>
      <c r="X18" s="1" t="s">
        <v>974</v>
      </c>
      <c r="Y18" s="1" t="s">
        <v>975</v>
      </c>
      <c r="Z18" s="1" t="s">
        <v>976</v>
      </c>
      <c r="AA18" s="1" t="s">
        <v>977</v>
      </c>
      <c r="AB18" s="1" t="s">
        <v>978</v>
      </c>
      <c r="AC18" s="1" t="s">
        <v>979</v>
      </c>
      <c r="AD18" s="1" t="s">
        <v>980</v>
      </c>
      <c r="AE18" s="1" t="s">
        <v>981</v>
      </c>
      <c r="AF18" s="1" t="s">
        <v>982</v>
      </c>
      <c r="AG18" s="1" t="s">
        <v>983</v>
      </c>
      <c r="AH18" s="1" t="s">
        <v>984</v>
      </c>
      <c r="AI18" s="1" t="s">
        <v>985</v>
      </c>
      <c r="AJ18" s="1" t="s">
        <v>986</v>
      </c>
      <c r="AK18" s="1" t="s">
        <v>987</v>
      </c>
      <c r="AL18" s="1" t="s">
        <v>988</v>
      </c>
      <c r="AM18" s="1" t="s">
        <v>989</v>
      </c>
      <c r="AN18" s="1" t="s">
        <v>990</v>
      </c>
      <c r="AO18" s="1" t="s">
        <v>991</v>
      </c>
      <c r="AP18" s="1" t="s">
        <v>992</v>
      </c>
      <c r="AQ18" s="1" t="s">
        <v>993</v>
      </c>
      <c r="AR18" s="1" t="s">
        <v>994</v>
      </c>
      <c r="AS18" s="1" t="s">
        <v>995</v>
      </c>
      <c r="AT18" s="1" t="s">
        <v>996</v>
      </c>
      <c r="AU18" s="1" t="s">
        <v>997</v>
      </c>
      <c r="AV18" s="1" t="s">
        <v>998</v>
      </c>
      <c r="AW18" s="1" t="s">
        <v>999</v>
      </c>
    </row>
    <row r="19" spans="3:49" s="1" customFormat="1">
      <c r="C19" s="1" t="s">
        <v>1000</v>
      </c>
      <c r="D19" s="1" t="s">
        <v>1001</v>
      </c>
      <c r="E19" s="1" t="s">
        <v>1002</v>
      </c>
      <c r="F19" s="1" t="s">
        <v>1003</v>
      </c>
      <c r="G19" s="1" t="s">
        <v>1004</v>
      </c>
      <c r="H19" s="1" t="s">
        <v>1005</v>
      </c>
      <c r="I19" s="1" t="s">
        <v>1006</v>
      </c>
      <c r="J19" s="1" t="s">
        <v>1007</v>
      </c>
      <c r="K19" s="1" t="s">
        <v>1008</v>
      </c>
      <c r="L19" s="1" t="s">
        <v>1009</v>
      </c>
      <c r="M19" s="1" t="s">
        <v>1010</v>
      </c>
      <c r="N19" s="1" t="s">
        <v>1011</v>
      </c>
      <c r="O19" s="1" t="s">
        <v>1012</v>
      </c>
      <c r="P19" s="1" t="s">
        <v>1013</v>
      </c>
      <c r="Q19" s="1" t="s">
        <v>1014</v>
      </c>
      <c r="S19" s="1" t="s">
        <v>1015</v>
      </c>
      <c r="T19" s="1" t="s">
        <v>1016</v>
      </c>
      <c r="U19" s="1" t="s">
        <v>1017</v>
      </c>
      <c r="V19" s="1" t="s">
        <v>1018</v>
      </c>
      <c r="W19" s="1" t="s">
        <v>1019</v>
      </c>
      <c r="X19" s="1" t="s">
        <v>1020</v>
      </c>
      <c r="Y19" s="1" t="s">
        <v>1021</v>
      </c>
      <c r="Z19" s="1" t="s">
        <v>1022</v>
      </c>
      <c r="AA19" s="1" t="s">
        <v>1023</v>
      </c>
      <c r="AB19" s="1" t="s">
        <v>1024</v>
      </c>
      <c r="AC19" s="1" t="s">
        <v>1025</v>
      </c>
      <c r="AD19" s="1" t="s">
        <v>1026</v>
      </c>
      <c r="AE19" s="1" t="s">
        <v>1027</v>
      </c>
      <c r="AF19" s="1" t="s">
        <v>1028</v>
      </c>
      <c r="AG19" s="1" t="s">
        <v>1029</v>
      </c>
      <c r="AH19" s="1" t="s">
        <v>1030</v>
      </c>
      <c r="AI19" s="1" t="s">
        <v>1031</v>
      </c>
      <c r="AJ19" s="1" t="s">
        <v>1032</v>
      </c>
      <c r="AK19" s="1" t="s">
        <v>1033</v>
      </c>
      <c r="AL19" s="1" t="s">
        <v>1034</v>
      </c>
      <c r="AM19" s="1" t="s">
        <v>1035</v>
      </c>
      <c r="AN19" s="1" t="s">
        <v>1036</v>
      </c>
      <c r="AO19" s="1" t="s">
        <v>1037</v>
      </c>
      <c r="AP19" s="1" t="s">
        <v>1038</v>
      </c>
      <c r="AQ19" s="1" t="s">
        <v>1039</v>
      </c>
      <c r="AR19" s="1" t="s">
        <v>1040</v>
      </c>
      <c r="AS19" s="1" t="s">
        <v>1041</v>
      </c>
      <c r="AT19" s="1" t="s">
        <v>1042</v>
      </c>
      <c r="AU19" s="1" t="s">
        <v>1043</v>
      </c>
      <c r="AV19" s="1" t="s">
        <v>1044</v>
      </c>
      <c r="AW19" s="1" t="s">
        <v>1045</v>
      </c>
    </row>
    <row r="20" spans="3:49" s="1" customFormat="1">
      <c r="C20" s="1" t="s">
        <v>1046</v>
      </c>
      <c r="D20" s="1" t="s">
        <v>1047</v>
      </c>
      <c r="E20" s="1" t="s">
        <v>1048</v>
      </c>
      <c r="F20" s="1" t="s">
        <v>1049</v>
      </c>
      <c r="G20" s="1" t="s">
        <v>1050</v>
      </c>
      <c r="H20" s="1" t="s">
        <v>1051</v>
      </c>
      <c r="I20" s="1" t="s">
        <v>1052</v>
      </c>
      <c r="J20" s="1" t="s">
        <v>1053</v>
      </c>
      <c r="K20" s="1" t="s">
        <v>1054</v>
      </c>
      <c r="L20" s="1" t="s">
        <v>1055</v>
      </c>
      <c r="M20" s="1" t="s">
        <v>1056</v>
      </c>
      <c r="N20" s="1" t="s">
        <v>1057</v>
      </c>
      <c r="O20" s="1" t="s">
        <v>1058</v>
      </c>
      <c r="P20" s="1" t="s">
        <v>1059</v>
      </c>
      <c r="Q20" s="1" t="s">
        <v>1060</v>
      </c>
      <c r="S20" s="1" t="s">
        <v>1061</v>
      </c>
      <c r="T20" s="1" t="s">
        <v>1062</v>
      </c>
      <c r="U20" s="1" t="s">
        <v>983</v>
      </c>
      <c r="V20" s="1" t="s">
        <v>1063</v>
      </c>
      <c r="W20" s="1" t="s">
        <v>1064</v>
      </c>
      <c r="X20" s="1" t="s">
        <v>1065</v>
      </c>
      <c r="Y20" s="1" t="s">
        <v>1066</v>
      </c>
      <c r="Z20" s="1" t="s">
        <v>1067</v>
      </c>
      <c r="AA20" s="1" t="s">
        <v>1068</v>
      </c>
      <c r="AB20" s="1" t="s">
        <v>1069</v>
      </c>
      <c r="AC20" s="1" t="s">
        <v>1070</v>
      </c>
      <c r="AD20" s="1" t="s">
        <v>1071</v>
      </c>
      <c r="AE20" s="1" t="s">
        <v>1072</v>
      </c>
      <c r="AF20" s="1" t="s">
        <v>923</v>
      </c>
      <c r="AG20" s="1" t="s">
        <v>1073</v>
      </c>
      <c r="AH20" s="1" t="s">
        <v>1074</v>
      </c>
      <c r="AI20" s="1" t="s">
        <v>1075</v>
      </c>
      <c r="AJ20" s="1" t="s">
        <v>1076</v>
      </c>
      <c r="AK20" s="1" t="s">
        <v>1077</v>
      </c>
      <c r="AL20" s="1" t="s">
        <v>1078</v>
      </c>
      <c r="AM20" s="1" t="s">
        <v>1079</v>
      </c>
      <c r="AN20" s="1" t="s">
        <v>1080</v>
      </c>
      <c r="AO20" s="1" t="s">
        <v>1081</v>
      </c>
      <c r="AP20" s="1" t="s">
        <v>1082</v>
      </c>
      <c r="AQ20" s="1" t="s">
        <v>1083</v>
      </c>
      <c r="AR20" s="1" t="s">
        <v>1084</v>
      </c>
      <c r="AS20" s="1" t="s">
        <v>1085</v>
      </c>
      <c r="AT20" s="1" t="s">
        <v>1086</v>
      </c>
      <c r="AU20" s="1" t="s">
        <v>1087</v>
      </c>
      <c r="AV20" s="1" t="s">
        <v>1088</v>
      </c>
      <c r="AW20" s="1" t="s">
        <v>1089</v>
      </c>
    </row>
    <row r="21" spans="3:49" s="1" customFormat="1">
      <c r="C21" s="1" t="s">
        <v>1090</v>
      </c>
      <c r="D21" s="1" t="s">
        <v>1091</v>
      </c>
      <c r="E21" s="1" t="s">
        <v>1092</v>
      </c>
      <c r="F21" s="1" t="s">
        <v>1093</v>
      </c>
      <c r="G21" s="1" t="s">
        <v>1094</v>
      </c>
      <c r="H21" s="1" t="s">
        <v>968</v>
      </c>
      <c r="I21" s="1" t="s">
        <v>1095</v>
      </c>
      <c r="J21" s="1" t="s">
        <v>1096</v>
      </c>
      <c r="K21" s="1" t="s">
        <v>1097</v>
      </c>
      <c r="L21" s="1" t="s">
        <v>1098</v>
      </c>
      <c r="M21" s="1" t="s">
        <v>1099</v>
      </c>
      <c r="N21" s="1" t="s">
        <v>1100</v>
      </c>
      <c r="O21" s="1" t="s">
        <v>1101</v>
      </c>
      <c r="P21" s="1" t="s">
        <v>1102</v>
      </c>
      <c r="Q21" s="1" t="s">
        <v>1103</v>
      </c>
      <c r="S21" s="1" t="s">
        <v>1104</v>
      </c>
      <c r="U21" s="1" t="s">
        <v>1105</v>
      </c>
      <c r="V21" s="1" t="s">
        <v>1106</v>
      </c>
      <c r="W21" s="1" t="s">
        <v>1107</v>
      </c>
      <c r="X21" s="1" t="s">
        <v>1108</v>
      </c>
      <c r="Y21" s="1" t="s">
        <v>1109</v>
      </c>
      <c r="Z21" s="1" t="s">
        <v>968</v>
      </c>
      <c r="AA21" s="1" t="s">
        <v>1110</v>
      </c>
      <c r="AB21" s="1" t="s">
        <v>1111</v>
      </c>
      <c r="AC21" s="1" t="s">
        <v>1112</v>
      </c>
      <c r="AD21" s="1" t="s">
        <v>1113</v>
      </c>
      <c r="AE21" s="1" t="s">
        <v>1114</v>
      </c>
      <c r="AF21" s="1" t="s">
        <v>1115</v>
      </c>
      <c r="AG21" s="1" t="s">
        <v>930</v>
      </c>
      <c r="AH21" s="1" t="s">
        <v>1116</v>
      </c>
      <c r="AI21" s="1" t="s">
        <v>1117</v>
      </c>
      <c r="AJ21" s="1" t="s">
        <v>1118</v>
      </c>
      <c r="AK21" s="1" t="s">
        <v>1119</v>
      </c>
      <c r="AL21" s="1" t="s">
        <v>1120</v>
      </c>
      <c r="AN21" s="1" t="s">
        <v>1121</v>
      </c>
      <c r="AO21" s="1" t="s">
        <v>1122</v>
      </c>
      <c r="AP21" s="1" t="s">
        <v>1123</v>
      </c>
      <c r="AQ21" s="1" t="s">
        <v>1124</v>
      </c>
      <c r="AR21" s="1" t="s">
        <v>1125</v>
      </c>
      <c r="AS21" s="1" t="s">
        <v>1126</v>
      </c>
      <c r="AT21" s="1" t="s">
        <v>1127</v>
      </c>
      <c r="AU21" s="1" t="s">
        <v>1128</v>
      </c>
      <c r="AV21" s="1" t="s">
        <v>1129</v>
      </c>
      <c r="AW21" s="1" t="s">
        <v>1130</v>
      </c>
    </row>
    <row r="22" spans="3:49" s="1" customFormat="1">
      <c r="C22" s="1" t="s">
        <v>1131</v>
      </c>
      <c r="D22" s="1" t="s">
        <v>1132</v>
      </c>
      <c r="E22" s="1" t="s">
        <v>1133</v>
      </c>
      <c r="F22" s="1" t="s">
        <v>1134</v>
      </c>
      <c r="G22" s="1" t="s">
        <v>1135</v>
      </c>
      <c r="H22" s="1" t="s">
        <v>1136</v>
      </c>
      <c r="I22" s="1" t="s">
        <v>1137</v>
      </c>
      <c r="J22" s="1" t="s">
        <v>1138</v>
      </c>
      <c r="K22" s="1" t="s">
        <v>1139</v>
      </c>
      <c r="L22" s="1" t="s">
        <v>1140</v>
      </c>
      <c r="M22" s="1" t="s">
        <v>1141</v>
      </c>
      <c r="N22" s="1" t="s">
        <v>1142</v>
      </c>
      <c r="O22" s="1" t="s">
        <v>1143</v>
      </c>
      <c r="P22" s="1" t="s">
        <v>1144</v>
      </c>
      <c r="Q22" s="1" t="s">
        <v>1145</v>
      </c>
      <c r="S22" s="1" t="s">
        <v>1146</v>
      </c>
      <c r="U22" s="1" t="s">
        <v>1147</v>
      </c>
      <c r="V22" s="1" t="s">
        <v>1148</v>
      </c>
      <c r="W22" s="1" t="s">
        <v>1149</v>
      </c>
      <c r="X22" s="1" t="s">
        <v>1150</v>
      </c>
      <c r="Y22" s="1" t="s">
        <v>1151</v>
      </c>
      <c r="Z22" s="1" t="s">
        <v>1152</v>
      </c>
      <c r="AA22" s="1" t="s">
        <v>1153</v>
      </c>
      <c r="AB22" s="1" t="s">
        <v>1154</v>
      </c>
      <c r="AC22" s="1" t="s">
        <v>1155</v>
      </c>
      <c r="AD22" s="1" t="s">
        <v>1156</v>
      </c>
      <c r="AE22" s="1" t="s">
        <v>1157</v>
      </c>
      <c r="AF22" s="1" t="s">
        <v>1158</v>
      </c>
      <c r="AG22" s="1" t="s">
        <v>1159</v>
      </c>
      <c r="AH22" s="1" t="s">
        <v>1160</v>
      </c>
      <c r="AI22" s="1" t="s">
        <v>1161</v>
      </c>
      <c r="AJ22" s="1" t="s">
        <v>1162</v>
      </c>
      <c r="AK22" s="1" t="s">
        <v>1163</v>
      </c>
      <c r="AL22" s="1" t="s">
        <v>1164</v>
      </c>
      <c r="AN22" s="1" t="s">
        <v>1165</v>
      </c>
      <c r="AO22" s="1" t="s">
        <v>1166</v>
      </c>
      <c r="AP22" s="1" t="s">
        <v>1167</v>
      </c>
      <c r="AQ22" s="1" t="s">
        <v>1168</v>
      </c>
      <c r="AR22" s="1" t="s">
        <v>1169</v>
      </c>
      <c r="AS22" s="1" t="s">
        <v>1170</v>
      </c>
      <c r="AU22" s="1" t="s">
        <v>1171</v>
      </c>
      <c r="AV22" s="1" t="s">
        <v>1172</v>
      </c>
      <c r="AW22" s="1" t="s">
        <v>1173</v>
      </c>
    </row>
    <row r="23" spans="3:49" s="1" customFormat="1">
      <c r="C23" s="1" t="s">
        <v>1174</v>
      </c>
      <c r="D23" s="1" t="s">
        <v>1175</v>
      </c>
      <c r="E23" s="1" t="s">
        <v>1176</v>
      </c>
      <c r="F23" s="1" t="s">
        <v>1177</v>
      </c>
      <c r="G23" s="1" t="s">
        <v>1178</v>
      </c>
      <c r="H23" s="1" t="s">
        <v>1179</v>
      </c>
      <c r="I23" s="1" t="s">
        <v>1180</v>
      </c>
      <c r="J23" s="1" t="s">
        <v>1181</v>
      </c>
      <c r="K23" s="1" t="s">
        <v>1182</v>
      </c>
      <c r="L23" s="1" t="s">
        <v>1183</v>
      </c>
      <c r="M23" s="1" t="s">
        <v>1184</v>
      </c>
      <c r="N23" s="1" t="s">
        <v>1185</v>
      </c>
      <c r="O23" s="1" t="s">
        <v>1186</v>
      </c>
      <c r="P23" s="1" t="s">
        <v>1187</v>
      </c>
      <c r="Q23" s="1" t="s">
        <v>1188</v>
      </c>
      <c r="U23" s="1" t="s">
        <v>1189</v>
      </c>
      <c r="V23" s="1" t="s">
        <v>1190</v>
      </c>
      <c r="W23" s="1" t="s">
        <v>1191</v>
      </c>
      <c r="X23" s="1" t="s">
        <v>1192</v>
      </c>
      <c r="Y23" s="1" t="s">
        <v>1193</v>
      </c>
      <c r="Z23" s="1" t="s">
        <v>1194</v>
      </c>
      <c r="AB23" s="1" t="s">
        <v>1195</v>
      </c>
      <c r="AC23" s="1" t="s">
        <v>1196</v>
      </c>
      <c r="AD23" s="1" t="s">
        <v>1197</v>
      </c>
      <c r="AE23" s="1" t="s">
        <v>1198</v>
      </c>
      <c r="AF23" s="1" t="s">
        <v>1199</v>
      </c>
      <c r="AI23" s="1" t="s">
        <v>1200</v>
      </c>
      <c r="AJ23" s="1" t="s">
        <v>1201</v>
      </c>
      <c r="AL23" s="1" t="s">
        <v>1202</v>
      </c>
      <c r="AN23" s="1" t="s">
        <v>1203</v>
      </c>
      <c r="AO23" s="1" t="s">
        <v>1204</v>
      </c>
      <c r="AP23" s="1" t="s">
        <v>1205</v>
      </c>
      <c r="AQ23" s="1" t="s">
        <v>1206</v>
      </c>
      <c r="AR23" s="1" t="s">
        <v>1207</v>
      </c>
      <c r="AS23" s="1" t="s">
        <v>1208</v>
      </c>
      <c r="AU23" s="1" t="s">
        <v>1209</v>
      </c>
      <c r="AV23" s="1" t="s">
        <v>1210</v>
      </c>
      <c r="AW23" s="1" t="s">
        <v>1211</v>
      </c>
    </row>
    <row r="24" spans="3:49" s="1" customFormat="1">
      <c r="C24" s="1" t="s">
        <v>1212</v>
      </c>
      <c r="D24" s="1" t="s">
        <v>1213</v>
      </c>
      <c r="E24" s="1" t="s">
        <v>2944</v>
      </c>
      <c r="F24" s="1" t="s">
        <v>1214</v>
      </c>
      <c r="G24" s="1" t="s">
        <v>1215</v>
      </c>
      <c r="H24" s="1" t="s">
        <v>1216</v>
      </c>
      <c r="I24" s="1" t="s">
        <v>1217</v>
      </c>
      <c r="J24" s="1" t="s">
        <v>1218</v>
      </c>
      <c r="K24" s="1" t="s">
        <v>1219</v>
      </c>
      <c r="L24" s="1" t="s">
        <v>1220</v>
      </c>
      <c r="M24" s="1" t="s">
        <v>1221</v>
      </c>
      <c r="N24" s="1" t="s">
        <v>1222</v>
      </c>
      <c r="O24" s="1" t="s">
        <v>1223</v>
      </c>
      <c r="P24" s="1" t="s">
        <v>1224</v>
      </c>
      <c r="Q24" s="1" t="s">
        <v>1225</v>
      </c>
      <c r="U24" s="1" t="s">
        <v>1226</v>
      </c>
      <c r="V24" s="1" t="s">
        <v>1227</v>
      </c>
      <c r="W24" s="1" t="s">
        <v>1228</v>
      </c>
      <c r="X24" s="1" t="s">
        <v>1229</v>
      </c>
      <c r="Y24" s="1" t="s">
        <v>1230</v>
      </c>
      <c r="Z24" s="1" t="s">
        <v>1231</v>
      </c>
      <c r="AB24" s="1" t="s">
        <v>1232</v>
      </c>
      <c r="AC24" s="1" t="s">
        <v>1233</v>
      </c>
      <c r="AD24" s="26" t="s">
        <v>2972</v>
      </c>
      <c r="AE24" s="1" t="s">
        <v>1234</v>
      </c>
      <c r="AF24" s="1" t="s">
        <v>1235</v>
      </c>
      <c r="AI24" s="1" t="s">
        <v>1236</v>
      </c>
      <c r="AJ24" s="1" t="s">
        <v>1237</v>
      </c>
      <c r="AL24" s="1" t="s">
        <v>1238</v>
      </c>
      <c r="AO24" s="1" t="s">
        <v>1239</v>
      </c>
      <c r="AP24" s="1" t="s">
        <v>1240</v>
      </c>
      <c r="AR24" s="1" t="s">
        <v>1241</v>
      </c>
      <c r="AS24" s="1" t="s">
        <v>1242</v>
      </c>
      <c r="AU24" s="1" t="s">
        <v>1243</v>
      </c>
      <c r="AV24" s="1" t="s">
        <v>1244</v>
      </c>
      <c r="AW24" s="1" t="s">
        <v>1245</v>
      </c>
    </row>
    <row r="25" spans="3:49" s="1" customFormat="1">
      <c r="C25" s="1" t="s">
        <v>1246</v>
      </c>
      <c r="D25" s="1" t="s">
        <v>1247</v>
      </c>
      <c r="E25" s="1" t="s">
        <v>1248</v>
      </c>
      <c r="F25" s="1" t="s">
        <v>1249</v>
      </c>
      <c r="G25" s="1" t="s">
        <v>1250</v>
      </c>
      <c r="H25" s="1" t="s">
        <v>1251</v>
      </c>
      <c r="I25" s="1" t="s">
        <v>1252</v>
      </c>
      <c r="J25" s="1" t="s">
        <v>1253</v>
      </c>
      <c r="K25" s="1" t="s">
        <v>1254</v>
      </c>
      <c r="L25" s="1" t="s">
        <v>1255</v>
      </c>
      <c r="M25" s="1" t="s">
        <v>1256</v>
      </c>
      <c r="N25" s="1" t="s">
        <v>2943</v>
      </c>
      <c r="O25" s="1" t="s">
        <v>1257</v>
      </c>
      <c r="P25" s="1" t="s">
        <v>1258</v>
      </c>
      <c r="Q25" s="1" t="s">
        <v>1259</v>
      </c>
      <c r="U25" s="1" t="s">
        <v>1260</v>
      </c>
      <c r="V25" s="1" t="s">
        <v>1098</v>
      </c>
      <c r="W25" s="1" t="s">
        <v>1261</v>
      </c>
      <c r="X25" s="1" t="s">
        <v>1262</v>
      </c>
      <c r="Y25" s="1" t="s">
        <v>1263</v>
      </c>
      <c r="Z25" s="1" t="s">
        <v>1264</v>
      </c>
      <c r="AB25" s="1" t="s">
        <v>1265</v>
      </c>
      <c r="AC25" s="1" t="s">
        <v>1266</v>
      </c>
      <c r="AD25" s="1" t="s">
        <v>1267</v>
      </c>
      <c r="AE25" s="1" t="s">
        <v>1268</v>
      </c>
      <c r="AF25" s="1" t="s">
        <v>1269</v>
      </c>
      <c r="AI25" s="1" t="s">
        <v>1270</v>
      </c>
      <c r="AJ25" s="1" t="s">
        <v>1271</v>
      </c>
      <c r="AL25" s="1" t="s">
        <v>1272</v>
      </c>
      <c r="AO25" s="1" t="s">
        <v>1273</v>
      </c>
      <c r="AP25" s="1" t="s">
        <v>1274</v>
      </c>
      <c r="AS25" s="1" t="s">
        <v>1275</v>
      </c>
      <c r="AU25" s="1" t="s">
        <v>1276</v>
      </c>
      <c r="AV25" s="1" t="s">
        <v>1277</v>
      </c>
      <c r="AW25" s="1" t="s">
        <v>1278</v>
      </c>
    </row>
    <row r="26" spans="3:49" s="1" customFormat="1">
      <c r="C26" s="1" t="s">
        <v>1279</v>
      </c>
      <c r="D26" s="1" t="s">
        <v>1280</v>
      </c>
      <c r="E26" s="1" t="s">
        <v>1281</v>
      </c>
      <c r="F26" s="1" t="s">
        <v>1282</v>
      </c>
      <c r="G26" s="1" t="s">
        <v>843</v>
      </c>
      <c r="H26" s="1" t="s">
        <v>1283</v>
      </c>
      <c r="I26" s="1" t="s">
        <v>1284</v>
      </c>
      <c r="J26" s="1" t="s">
        <v>1285</v>
      </c>
      <c r="K26" s="1" t="s">
        <v>1286</v>
      </c>
      <c r="L26" s="1" t="s">
        <v>1287</v>
      </c>
      <c r="M26" s="1" t="s">
        <v>1288</v>
      </c>
      <c r="N26" s="1" t="s">
        <v>1289</v>
      </c>
      <c r="O26" s="1" t="s">
        <v>1290</v>
      </c>
      <c r="P26" s="1" t="s">
        <v>1291</v>
      </c>
      <c r="Q26" s="1" t="s">
        <v>1292</v>
      </c>
      <c r="U26" s="1" t="s">
        <v>1293</v>
      </c>
      <c r="V26" s="1" t="s">
        <v>1294</v>
      </c>
      <c r="W26" s="1" t="s">
        <v>1295</v>
      </c>
      <c r="X26" s="1" t="s">
        <v>1296</v>
      </c>
      <c r="Y26" s="1" t="s">
        <v>1297</v>
      </c>
      <c r="Z26" s="1" t="s">
        <v>1298</v>
      </c>
      <c r="AB26" s="1" t="s">
        <v>1299</v>
      </c>
      <c r="AC26" s="1" t="s">
        <v>1300</v>
      </c>
      <c r="AD26" s="1" t="s">
        <v>1301</v>
      </c>
      <c r="AE26" s="1" t="s">
        <v>1302</v>
      </c>
      <c r="AF26" s="1" t="s">
        <v>1303</v>
      </c>
      <c r="AI26" s="1" t="s">
        <v>1304</v>
      </c>
      <c r="AJ26" s="1" t="s">
        <v>1305</v>
      </c>
      <c r="AL26" s="1" t="s">
        <v>1306</v>
      </c>
      <c r="AO26" s="1" t="s">
        <v>1307</v>
      </c>
      <c r="AP26" s="1" t="s">
        <v>1308</v>
      </c>
      <c r="AS26" s="1" t="s">
        <v>1309</v>
      </c>
      <c r="AU26" s="1" t="s">
        <v>843</v>
      </c>
      <c r="AV26" s="1" t="s">
        <v>1310</v>
      </c>
      <c r="AW26" s="1" t="s">
        <v>1311</v>
      </c>
    </row>
    <row r="27" spans="3:49" s="1" customFormat="1">
      <c r="C27" s="1" t="s">
        <v>1312</v>
      </c>
      <c r="D27" s="1" t="s">
        <v>1313</v>
      </c>
      <c r="E27" s="1" t="s">
        <v>1314</v>
      </c>
      <c r="F27" s="1" t="s">
        <v>1315</v>
      </c>
      <c r="G27" s="1" t="s">
        <v>1316</v>
      </c>
      <c r="H27" s="1" t="s">
        <v>1317</v>
      </c>
      <c r="I27" s="1" t="s">
        <v>1318</v>
      </c>
      <c r="J27" s="1" t="s">
        <v>1319</v>
      </c>
      <c r="K27" s="1" t="s">
        <v>1320</v>
      </c>
      <c r="L27" s="1" t="s">
        <v>1321</v>
      </c>
      <c r="M27" s="1" t="s">
        <v>1322</v>
      </c>
      <c r="N27" s="1" t="s">
        <v>1323</v>
      </c>
      <c r="O27" s="1" t="s">
        <v>1324</v>
      </c>
      <c r="P27" s="1" t="s">
        <v>1325</v>
      </c>
      <c r="Q27" s="1" t="s">
        <v>1326</v>
      </c>
      <c r="U27" s="1" t="s">
        <v>1327</v>
      </c>
      <c r="V27" s="1" t="s">
        <v>1328</v>
      </c>
      <c r="W27" s="1" t="s">
        <v>1329</v>
      </c>
      <c r="X27" s="1" t="s">
        <v>1330</v>
      </c>
      <c r="Y27" s="1" t="s">
        <v>1331</v>
      </c>
      <c r="Z27" s="1" t="s">
        <v>1332</v>
      </c>
      <c r="AB27" s="1" t="s">
        <v>1333</v>
      </c>
      <c r="AC27" s="1" t="s">
        <v>1334</v>
      </c>
      <c r="AD27" s="1" t="s">
        <v>1335</v>
      </c>
      <c r="AE27" s="1" t="s">
        <v>1336</v>
      </c>
      <c r="AF27" s="1" t="s">
        <v>1337</v>
      </c>
      <c r="AI27" s="1" t="s">
        <v>1338</v>
      </c>
      <c r="AL27" s="1" t="s">
        <v>1339</v>
      </c>
      <c r="AO27" s="1" t="s">
        <v>1340</v>
      </c>
      <c r="AP27" s="1" t="s">
        <v>1341</v>
      </c>
      <c r="AS27" s="1" t="s">
        <v>1342</v>
      </c>
      <c r="AU27" s="1" t="s">
        <v>1343</v>
      </c>
      <c r="AV27" s="1" t="s">
        <v>1344</v>
      </c>
      <c r="AW27" s="1" t="s">
        <v>1345</v>
      </c>
    </row>
    <row r="28" spans="3:49" s="1" customFormat="1">
      <c r="C28" s="1" t="s">
        <v>1346</v>
      </c>
      <c r="D28" s="1" t="s">
        <v>1347</v>
      </c>
      <c r="E28" s="1" t="s">
        <v>1348</v>
      </c>
      <c r="F28" s="1" t="s">
        <v>1349</v>
      </c>
      <c r="G28" s="1" t="s">
        <v>1350</v>
      </c>
      <c r="H28" s="1" t="s">
        <v>1351</v>
      </c>
      <c r="I28" s="1" t="s">
        <v>1352</v>
      </c>
      <c r="J28" s="1" t="s">
        <v>1353</v>
      </c>
      <c r="K28" s="1" t="s">
        <v>1354</v>
      </c>
      <c r="L28" s="1" t="s">
        <v>1355</v>
      </c>
      <c r="M28" s="1" t="s">
        <v>1356</v>
      </c>
      <c r="N28" s="1" t="s">
        <v>1357</v>
      </c>
      <c r="O28" s="1" t="s">
        <v>1358</v>
      </c>
      <c r="P28" s="1" t="s">
        <v>1359</v>
      </c>
      <c r="Q28" s="1" t="s">
        <v>1360</v>
      </c>
      <c r="U28" s="1" t="s">
        <v>1361</v>
      </c>
      <c r="V28" s="1" t="s">
        <v>1362</v>
      </c>
      <c r="W28" s="1" t="s">
        <v>1363</v>
      </c>
      <c r="X28" s="1" t="s">
        <v>1364</v>
      </c>
      <c r="Y28" s="1" t="s">
        <v>1365</v>
      </c>
      <c r="Z28" s="1" t="s">
        <v>1366</v>
      </c>
      <c r="AB28" s="1" t="s">
        <v>1367</v>
      </c>
      <c r="AC28" s="1" t="s">
        <v>1368</v>
      </c>
      <c r="AD28" s="1" t="s">
        <v>1369</v>
      </c>
      <c r="AE28" s="1" t="s">
        <v>1370</v>
      </c>
      <c r="AF28" s="1" t="s">
        <v>1371</v>
      </c>
      <c r="AI28" s="1" t="s">
        <v>1372</v>
      </c>
      <c r="AO28" s="1" t="s">
        <v>1373</v>
      </c>
      <c r="AP28" s="1" t="s">
        <v>1374</v>
      </c>
      <c r="AS28" s="1" t="s">
        <v>1375</v>
      </c>
      <c r="AU28" s="1" t="s">
        <v>1376</v>
      </c>
      <c r="AV28" s="1" t="s">
        <v>1377</v>
      </c>
      <c r="AW28" s="1" t="s">
        <v>1378</v>
      </c>
    </row>
    <row r="29" spans="3:49" s="1" customFormat="1">
      <c r="C29" s="1" t="s">
        <v>1379</v>
      </c>
      <c r="D29" s="1" t="s">
        <v>1380</v>
      </c>
      <c r="E29" s="1" t="s">
        <v>1381</v>
      </c>
      <c r="F29" s="1" t="s">
        <v>1382</v>
      </c>
      <c r="H29" s="1" t="s">
        <v>1383</v>
      </c>
      <c r="I29" s="1" t="s">
        <v>1384</v>
      </c>
      <c r="J29" s="1" t="s">
        <v>1385</v>
      </c>
      <c r="L29" s="1" t="s">
        <v>1386</v>
      </c>
      <c r="M29" s="1" t="s">
        <v>1387</v>
      </c>
      <c r="N29" s="1" t="s">
        <v>1388</v>
      </c>
      <c r="O29" s="1" t="s">
        <v>1389</v>
      </c>
      <c r="P29" s="1" t="s">
        <v>1390</v>
      </c>
      <c r="Q29" s="1" t="s">
        <v>1391</v>
      </c>
      <c r="U29" s="1" t="s">
        <v>1392</v>
      </c>
      <c r="V29" s="1" t="s">
        <v>1393</v>
      </c>
      <c r="W29" s="1" t="s">
        <v>1394</v>
      </c>
      <c r="X29" s="1" t="s">
        <v>1395</v>
      </c>
      <c r="Y29" s="1" t="s">
        <v>1396</v>
      </c>
      <c r="Z29" s="1" t="s">
        <v>1397</v>
      </c>
      <c r="AB29" s="1" t="s">
        <v>1398</v>
      </c>
      <c r="AC29" s="1" t="s">
        <v>1399</v>
      </c>
      <c r="AD29" s="1" t="s">
        <v>1400</v>
      </c>
      <c r="AE29" s="1" t="s">
        <v>1401</v>
      </c>
      <c r="AF29" s="1" t="s">
        <v>1402</v>
      </c>
      <c r="AI29" s="1" t="s">
        <v>1403</v>
      </c>
      <c r="AO29" s="1" t="s">
        <v>1404</v>
      </c>
      <c r="AP29" s="1" t="s">
        <v>1405</v>
      </c>
      <c r="AS29" s="1" t="s">
        <v>1406</v>
      </c>
      <c r="AU29" s="1" t="s">
        <v>1407</v>
      </c>
      <c r="AV29" s="1" t="s">
        <v>1408</v>
      </c>
      <c r="AW29" s="1" t="s">
        <v>1409</v>
      </c>
    </row>
    <row r="30" spans="3:49" s="1" customFormat="1">
      <c r="C30" s="1" t="s">
        <v>1410</v>
      </c>
      <c r="D30" s="1" t="s">
        <v>1411</v>
      </c>
      <c r="E30" s="1" t="s">
        <v>1412</v>
      </c>
      <c r="F30" s="1" t="s">
        <v>1413</v>
      </c>
      <c r="H30" s="1" t="s">
        <v>1414</v>
      </c>
      <c r="I30" s="1" t="s">
        <v>1415</v>
      </c>
      <c r="J30" s="1" t="s">
        <v>1416</v>
      </c>
      <c r="L30" s="1" t="s">
        <v>1417</v>
      </c>
      <c r="M30" s="1" t="s">
        <v>1418</v>
      </c>
      <c r="N30" s="1" t="s">
        <v>2939</v>
      </c>
      <c r="O30" s="1" t="s">
        <v>1419</v>
      </c>
      <c r="P30" s="1" t="s">
        <v>1420</v>
      </c>
      <c r="Q30" s="1" t="s">
        <v>1421</v>
      </c>
      <c r="U30" s="1" t="s">
        <v>1422</v>
      </c>
      <c r="V30" s="1" t="s">
        <v>1423</v>
      </c>
      <c r="W30" s="1" t="s">
        <v>1424</v>
      </c>
      <c r="X30" s="1" t="s">
        <v>1425</v>
      </c>
      <c r="Y30" s="1" t="s">
        <v>1426</v>
      </c>
      <c r="Z30" s="1" t="s">
        <v>1427</v>
      </c>
      <c r="AC30" s="1" t="s">
        <v>1428</v>
      </c>
      <c r="AD30" s="1" t="s">
        <v>1429</v>
      </c>
      <c r="AE30" s="1" t="s">
        <v>1430</v>
      </c>
      <c r="AF30" s="1" t="s">
        <v>1431</v>
      </c>
      <c r="AI30" s="1" t="s">
        <v>1432</v>
      </c>
      <c r="AO30" s="1" t="s">
        <v>1433</v>
      </c>
      <c r="AP30" s="1" t="s">
        <v>1434</v>
      </c>
      <c r="AS30" s="1" t="s">
        <v>1435</v>
      </c>
      <c r="AV30" s="1" t="s">
        <v>1436</v>
      </c>
      <c r="AW30" s="1" t="s">
        <v>1437</v>
      </c>
    </row>
    <row r="31" spans="3:49" s="1" customFormat="1">
      <c r="C31" s="1" t="s">
        <v>1438</v>
      </c>
      <c r="D31" s="1" t="s">
        <v>1439</v>
      </c>
      <c r="E31" s="1" t="s">
        <v>1440</v>
      </c>
      <c r="F31" s="1" t="s">
        <v>1441</v>
      </c>
      <c r="H31" s="1" t="s">
        <v>1442</v>
      </c>
      <c r="I31" s="1" t="s">
        <v>1443</v>
      </c>
      <c r="J31" s="1" t="s">
        <v>1444</v>
      </c>
      <c r="L31" s="1" t="s">
        <v>1445</v>
      </c>
      <c r="M31" s="1" t="s">
        <v>1446</v>
      </c>
      <c r="N31" s="1" t="s">
        <v>1447</v>
      </c>
      <c r="O31" s="1" t="s">
        <v>1448</v>
      </c>
      <c r="P31" s="1" t="s">
        <v>1449</v>
      </c>
      <c r="Q31" s="1" t="s">
        <v>1450</v>
      </c>
      <c r="V31" s="1" t="s">
        <v>1451</v>
      </c>
      <c r="W31" s="1" t="s">
        <v>1452</v>
      </c>
      <c r="X31" s="1" t="s">
        <v>1453</v>
      </c>
      <c r="Y31" s="1" t="s">
        <v>1454</v>
      </c>
      <c r="Z31" s="1" t="s">
        <v>1455</v>
      </c>
      <c r="AC31" s="1" t="s">
        <v>1456</v>
      </c>
      <c r="AD31" s="1" t="s">
        <v>1457</v>
      </c>
      <c r="AE31" s="1" t="s">
        <v>1458</v>
      </c>
      <c r="AF31" s="1" t="s">
        <v>1459</v>
      </c>
      <c r="AO31" s="1" t="s">
        <v>1460</v>
      </c>
      <c r="AP31" s="1" t="s">
        <v>1461</v>
      </c>
      <c r="AS31" s="1" t="s">
        <v>1462</v>
      </c>
      <c r="AV31" s="1" t="s">
        <v>1463</v>
      </c>
      <c r="AW31" s="1" t="s">
        <v>1464</v>
      </c>
    </row>
    <row r="32" spans="3:49" s="1" customFormat="1">
      <c r="C32" s="1" t="s">
        <v>1465</v>
      </c>
      <c r="D32" s="1" t="s">
        <v>1466</v>
      </c>
      <c r="E32" s="1" t="s">
        <v>1467</v>
      </c>
      <c r="F32" s="1" t="s">
        <v>1468</v>
      </c>
      <c r="H32" s="1" t="s">
        <v>1114</v>
      </c>
      <c r="I32" s="1" t="s">
        <v>1469</v>
      </c>
      <c r="J32" s="1" t="s">
        <v>1470</v>
      </c>
      <c r="L32" s="1" t="s">
        <v>1471</v>
      </c>
      <c r="M32" s="1" t="s">
        <v>1472</v>
      </c>
      <c r="N32" s="1" t="s">
        <v>1473</v>
      </c>
      <c r="O32" s="1" t="s">
        <v>611</v>
      </c>
      <c r="P32" s="1" t="s">
        <v>1474</v>
      </c>
      <c r="Q32" s="1" t="s">
        <v>1475</v>
      </c>
      <c r="V32" s="1" t="s">
        <v>1476</v>
      </c>
      <c r="W32" s="1" t="s">
        <v>1477</v>
      </c>
      <c r="X32" s="1" t="s">
        <v>1478</v>
      </c>
      <c r="Y32" s="1" t="s">
        <v>1479</v>
      </c>
      <c r="Z32" s="1" t="s">
        <v>1480</v>
      </c>
      <c r="AC32" s="1" t="s">
        <v>1481</v>
      </c>
      <c r="AD32" s="1" t="s">
        <v>1482</v>
      </c>
      <c r="AE32" s="1" t="s">
        <v>1483</v>
      </c>
      <c r="AF32" s="1" t="s">
        <v>1484</v>
      </c>
      <c r="AO32" s="1" t="s">
        <v>1485</v>
      </c>
      <c r="AP32" s="26" t="s">
        <v>2983</v>
      </c>
      <c r="AS32" s="1" t="s">
        <v>1486</v>
      </c>
      <c r="AV32" s="1" t="s">
        <v>1487</v>
      </c>
      <c r="AW32" s="1" t="s">
        <v>1488</v>
      </c>
    </row>
    <row r="33" spans="3:49" s="1" customFormat="1">
      <c r="C33" s="1" t="s">
        <v>1489</v>
      </c>
      <c r="D33" s="1" t="s">
        <v>1490</v>
      </c>
      <c r="E33" s="1" t="s">
        <v>1491</v>
      </c>
      <c r="F33" s="1" t="s">
        <v>1492</v>
      </c>
      <c r="H33" s="1" t="s">
        <v>1309</v>
      </c>
      <c r="I33" s="1" t="s">
        <v>1493</v>
      </c>
      <c r="J33" s="1" t="s">
        <v>1494</v>
      </c>
      <c r="L33" s="1" t="s">
        <v>1495</v>
      </c>
      <c r="M33" s="1" t="s">
        <v>1496</v>
      </c>
      <c r="N33" s="1" t="s">
        <v>1497</v>
      </c>
      <c r="O33" s="1" t="s">
        <v>1498</v>
      </c>
      <c r="P33" s="1" t="s">
        <v>1499</v>
      </c>
      <c r="Q33" s="1" t="s">
        <v>1500</v>
      </c>
      <c r="V33" s="1" t="s">
        <v>1501</v>
      </c>
      <c r="W33" s="1" t="s">
        <v>1502</v>
      </c>
      <c r="X33" s="1" t="s">
        <v>1503</v>
      </c>
      <c r="Y33" s="1" t="s">
        <v>1504</v>
      </c>
      <c r="AC33" s="1" t="s">
        <v>2946</v>
      </c>
      <c r="AD33" s="1" t="s">
        <v>1505</v>
      </c>
      <c r="AE33" s="1" t="s">
        <v>1506</v>
      </c>
      <c r="AF33" s="1" t="s">
        <v>1507</v>
      </c>
      <c r="AO33" s="1" t="s">
        <v>1508</v>
      </c>
      <c r="AP33" s="1" t="s">
        <v>1509</v>
      </c>
      <c r="AS33" s="1" t="s">
        <v>1510</v>
      </c>
      <c r="AV33" s="1" t="s">
        <v>1511</v>
      </c>
      <c r="AW33" s="1" t="s">
        <v>1512</v>
      </c>
    </row>
    <row r="34" spans="3:49" s="1" customFormat="1">
      <c r="C34" s="1" t="s">
        <v>1513</v>
      </c>
      <c r="D34" s="1" t="s">
        <v>1514</v>
      </c>
      <c r="E34" s="1" t="s">
        <v>1515</v>
      </c>
      <c r="F34" s="1" t="s">
        <v>1516</v>
      </c>
      <c r="H34" s="1" t="s">
        <v>1517</v>
      </c>
      <c r="I34" s="1" t="s">
        <v>1518</v>
      </c>
      <c r="J34" s="1" t="s">
        <v>1519</v>
      </c>
      <c r="L34" s="1" t="s">
        <v>1520</v>
      </c>
      <c r="M34" s="1" t="s">
        <v>1521</v>
      </c>
      <c r="N34" s="1" t="s">
        <v>1522</v>
      </c>
      <c r="O34" s="1" t="s">
        <v>1523</v>
      </c>
      <c r="P34" s="1" t="s">
        <v>1524</v>
      </c>
      <c r="V34" s="1" t="s">
        <v>1525</v>
      </c>
      <c r="W34" s="1" t="s">
        <v>1526</v>
      </c>
      <c r="X34" s="1" t="s">
        <v>1527</v>
      </c>
      <c r="Y34" s="1" t="s">
        <v>1528</v>
      </c>
      <c r="AC34" s="1" t="s">
        <v>1529</v>
      </c>
      <c r="AD34" s="1" t="s">
        <v>1530</v>
      </c>
      <c r="AE34" s="1" t="s">
        <v>1531</v>
      </c>
      <c r="AO34" s="1" t="s">
        <v>1532</v>
      </c>
      <c r="AP34" s="1" t="s">
        <v>1533</v>
      </c>
      <c r="AS34" s="1" t="s">
        <v>1534</v>
      </c>
      <c r="AV34" s="1" t="s">
        <v>1535</v>
      </c>
      <c r="AW34" s="1" t="s">
        <v>1536</v>
      </c>
    </row>
    <row r="35" spans="3:49" s="1" customFormat="1">
      <c r="C35" s="1" t="s">
        <v>818</v>
      </c>
      <c r="D35" s="1" t="s">
        <v>1537</v>
      </c>
      <c r="E35" s="1" t="s">
        <v>1538</v>
      </c>
      <c r="F35" s="1" t="s">
        <v>1539</v>
      </c>
      <c r="H35" s="1" t="s">
        <v>1540</v>
      </c>
      <c r="I35" s="1" t="s">
        <v>1216</v>
      </c>
      <c r="J35" s="1" t="s">
        <v>1541</v>
      </c>
      <c r="L35" s="1" t="s">
        <v>1231</v>
      </c>
      <c r="M35" s="1" t="s">
        <v>1542</v>
      </c>
      <c r="N35" s="1" t="s">
        <v>1543</v>
      </c>
      <c r="O35" s="1" t="s">
        <v>1544</v>
      </c>
      <c r="P35" s="1" t="s">
        <v>1545</v>
      </c>
      <c r="V35" s="1" t="s">
        <v>1546</v>
      </c>
      <c r="W35" s="1" t="s">
        <v>783</v>
      </c>
      <c r="X35" s="1" t="s">
        <v>1547</v>
      </c>
      <c r="Y35" s="1" t="s">
        <v>1548</v>
      </c>
      <c r="AC35" s="1" t="s">
        <v>1549</v>
      </c>
      <c r="AD35" s="1" t="s">
        <v>1550</v>
      </c>
      <c r="AE35" s="1" t="s">
        <v>1551</v>
      </c>
      <c r="AO35" s="1" t="s">
        <v>1552</v>
      </c>
      <c r="AP35" s="1" t="s">
        <v>1553</v>
      </c>
      <c r="AS35" s="1" t="s">
        <v>1554</v>
      </c>
      <c r="AV35" s="1" t="s">
        <v>1555</v>
      </c>
      <c r="AW35" s="1" t="s">
        <v>1556</v>
      </c>
    </row>
    <row r="36" spans="3:49" s="1" customFormat="1">
      <c r="C36" s="1" t="s">
        <v>1557</v>
      </c>
      <c r="D36" s="1" t="s">
        <v>1558</v>
      </c>
      <c r="E36" s="1" t="s">
        <v>1559</v>
      </c>
      <c r="F36" s="1" t="s">
        <v>995</v>
      </c>
      <c r="H36" s="1" t="s">
        <v>1560</v>
      </c>
      <c r="I36" s="1" t="s">
        <v>1445</v>
      </c>
      <c r="J36" s="1" t="s">
        <v>1561</v>
      </c>
      <c r="L36" s="1" t="s">
        <v>1562</v>
      </c>
      <c r="M36" s="1" t="s">
        <v>1563</v>
      </c>
      <c r="N36" s="1" t="s">
        <v>1564</v>
      </c>
      <c r="O36" s="1" t="s">
        <v>1565</v>
      </c>
      <c r="P36" s="1" t="s">
        <v>1566</v>
      </c>
      <c r="V36" s="1" t="s">
        <v>1567</v>
      </c>
      <c r="W36" s="1" t="s">
        <v>1568</v>
      </c>
      <c r="X36" s="1" t="s">
        <v>1569</v>
      </c>
      <c r="Y36" s="1" t="s">
        <v>1570</v>
      </c>
      <c r="AC36" s="1" t="s">
        <v>1571</v>
      </c>
      <c r="AD36" s="1" t="s">
        <v>1572</v>
      </c>
      <c r="AE36" s="1" t="s">
        <v>1573</v>
      </c>
      <c r="AO36" s="1" t="s">
        <v>1574</v>
      </c>
      <c r="AP36" s="46" t="s">
        <v>2964</v>
      </c>
      <c r="AS36" s="1" t="s">
        <v>1575</v>
      </c>
      <c r="AV36" s="1" t="s">
        <v>1576</v>
      </c>
      <c r="AW36" s="1" t="s">
        <v>1577</v>
      </c>
    </row>
    <row r="37" spans="3:49" s="1" customFormat="1">
      <c r="C37" s="1" t="s">
        <v>1578</v>
      </c>
      <c r="D37" s="1" t="s">
        <v>1579</v>
      </c>
      <c r="F37" s="1" t="s">
        <v>1580</v>
      </c>
      <c r="H37" s="1" t="s">
        <v>1581</v>
      </c>
      <c r="I37" s="1" t="s">
        <v>1582</v>
      </c>
      <c r="J37" s="1" t="s">
        <v>1583</v>
      </c>
      <c r="L37" s="1" t="s">
        <v>1584</v>
      </c>
      <c r="M37" s="1" t="s">
        <v>1585</v>
      </c>
      <c r="N37" s="1" t="s">
        <v>1586</v>
      </c>
      <c r="O37" s="1" t="s">
        <v>1587</v>
      </c>
      <c r="V37" s="1" t="s">
        <v>1588</v>
      </c>
      <c r="W37" s="1" t="s">
        <v>1589</v>
      </c>
      <c r="X37" s="1" t="s">
        <v>1590</v>
      </c>
      <c r="Y37" s="1" t="s">
        <v>1591</v>
      </c>
      <c r="AC37" s="1" t="s">
        <v>1592</v>
      </c>
      <c r="AD37" s="1" t="s">
        <v>1593</v>
      </c>
      <c r="AE37" s="1" t="s">
        <v>1594</v>
      </c>
      <c r="AO37" s="1" t="s">
        <v>1595</v>
      </c>
      <c r="AP37" s="1" t="s">
        <v>1596</v>
      </c>
      <c r="AS37" s="1" t="s">
        <v>1597</v>
      </c>
      <c r="AV37" s="1" t="s">
        <v>1598</v>
      </c>
      <c r="AW37" s="1" t="s">
        <v>1599</v>
      </c>
    </row>
    <row r="38" spans="3:49" s="1" customFormat="1">
      <c r="C38" s="1" t="s">
        <v>1600</v>
      </c>
      <c r="D38" s="1" t="s">
        <v>1601</v>
      </c>
      <c r="F38" s="1" t="s">
        <v>1602</v>
      </c>
      <c r="H38" s="1" t="s">
        <v>1603</v>
      </c>
      <c r="I38" s="1" t="s">
        <v>1604</v>
      </c>
      <c r="J38" s="1" t="s">
        <v>1605</v>
      </c>
      <c r="L38" s="1" t="s">
        <v>1606</v>
      </c>
      <c r="M38" s="1" t="s">
        <v>1607</v>
      </c>
      <c r="N38" s="1" t="s">
        <v>1608</v>
      </c>
      <c r="O38" s="1" t="s">
        <v>1609</v>
      </c>
      <c r="V38" s="1" t="s">
        <v>1610</v>
      </c>
      <c r="W38" s="1" t="s">
        <v>1611</v>
      </c>
      <c r="X38" s="1" t="s">
        <v>1612</v>
      </c>
      <c r="Y38" s="1" t="s">
        <v>1613</v>
      </c>
      <c r="AC38" s="1" t="s">
        <v>1614</v>
      </c>
      <c r="AD38" s="1" t="s">
        <v>1615</v>
      </c>
      <c r="AE38" s="1" t="s">
        <v>1616</v>
      </c>
      <c r="AP38" s="1" t="s">
        <v>1617</v>
      </c>
      <c r="AS38" s="1" t="s">
        <v>1618</v>
      </c>
      <c r="AV38" s="1" t="s">
        <v>1619</v>
      </c>
      <c r="AW38" s="1" t="s">
        <v>1620</v>
      </c>
    </row>
    <row r="39" spans="3:49" s="1" customFormat="1">
      <c r="C39" s="1" t="s">
        <v>1621</v>
      </c>
      <c r="D39" s="1" t="s">
        <v>1622</v>
      </c>
      <c r="I39" s="1" t="s">
        <v>1623</v>
      </c>
      <c r="J39" s="1" t="s">
        <v>1624</v>
      </c>
      <c r="M39" s="1" t="s">
        <v>1625</v>
      </c>
      <c r="N39" s="1" t="s">
        <v>1626</v>
      </c>
      <c r="O39" s="1" t="s">
        <v>1627</v>
      </c>
      <c r="V39" s="1" t="s">
        <v>1628</v>
      </c>
      <c r="W39" s="1" t="s">
        <v>1629</v>
      </c>
      <c r="Y39" s="1" t="s">
        <v>1630</v>
      </c>
      <c r="AC39" s="1" t="s">
        <v>1631</v>
      </c>
      <c r="AD39" s="1" t="s">
        <v>1632</v>
      </c>
      <c r="AE39" s="1" t="s">
        <v>1633</v>
      </c>
      <c r="AP39" s="1" t="s">
        <v>1634</v>
      </c>
      <c r="AS39" s="1" t="s">
        <v>1635</v>
      </c>
      <c r="AV39" s="1" t="s">
        <v>1636</v>
      </c>
      <c r="AW39" s="1" t="s">
        <v>1637</v>
      </c>
    </row>
    <row r="40" spans="3:49" s="1" customFormat="1">
      <c r="C40" s="1" t="s">
        <v>1638</v>
      </c>
      <c r="D40" s="1" t="s">
        <v>1639</v>
      </c>
      <c r="I40" s="1" t="s">
        <v>1640</v>
      </c>
      <c r="J40" s="1" t="s">
        <v>1641</v>
      </c>
      <c r="M40" s="1" t="s">
        <v>1642</v>
      </c>
      <c r="N40" s="1" t="s">
        <v>1643</v>
      </c>
      <c r="O40" s="1" t="s">
        <v>1644</v>
      </c>
      <c r="V40" s="1" t="s">
        <v>1645</v>
      </c>
      <c r="W40" s="1" t="s">
        <v>1646</v>
      </c>
      <c r="Y40" s="1" t="s">
        <v>1647</v>
      </c>
      <c r="AC40" s="1" t="s">
        <v>1648</v>
      </c>
      <c r="AD40" s="1" t="s">
        <v>1649</v>
      </c>
      <c r="AE40" s="1" t="s">
        <v>1650</v>
      </c>
      <c r="AP40" s="1" t="s">
        <v>1651</v>
      </c>
      <c r="AS40" s="1" t="s">
        <v>1652</v>
      </c>
      <c r="AV40" s="1" t="s">
        <v>1653</v>
      </c>
      <c r="AW40" s="1" t="s">
        <v>1654</v>
      </c>
    </row>
    <row r="41" spans="3:49" s="1" customFormat="1">
      <c r="C41" s="1" t="s">
        <v>943</v>
      </c>
      <c r="D41" s="1" t="s">
        <v>983</v>
      </c>
      <c r="I41" s="1" t="s">
        <v>1655</v>
      </c>
      <c r="J41" s="1" t="s">
        <v>1656</v>
      </c>
      <c r="M41" s="1" t="s">
        <v>1657</v>
      </c>
      <c r="N41" s="1" t="s">
        <v>1658</v>
      </c>
      <c r="O41" s="1" t="s">
        <v>1659</v>
      </c>
      <c r="V41" s="1" t="s">
        <v>1660</v>
      </c>
      <c r="W41" s="1" t="s">
        <v>1661</v>
      </c>
      <c r="Y41" s="1" t="s">
        <v>1662</v>
      </c>
      <c r="AC41" s="1" t="s">
        <v>1663</v>
      </c>
      <c r="AD41" s="1" t="s">
        <v>1664</v>
      </c>
      <c r="AE41" s="1" t="s">
        <v>1227</v>
      </c>
      <c r="AP41" s="1" t="s">
        <v>1665</v>
      </c>
      <c r="AS41" s="1" t="s">
        <v>1666</v>
      </c>
      <c r="AV41" s="1" t="s">
        <v>1667</v>
      </c>
      <c r="AW41" s="1" t="s">
        <v>1668</v>
      </c>
    </row>
    <row r="42" spans="3:49" s="1" customFormat="1">
      <c r="C42" s="1" t="s">
        <v>1669</v>
      </c>
      <c r="D42" s="1" t="s">
        <v>1670</v>
      </c>
      <c r="I42" s="1" t="s">
        <v>1671</v>
      </c>
      <c r="J42" s="1" t="s">
        <v>1672</v>
      </c>
      <c r="M42" s="1" t="s">
        <v>1673</v>
      </c>
      <c r="N42" s="1" t="s">
        <v>1674</v>
      </c>
      <c r="O42" s="1" t="s">
        <v>1675</v>
      </c>
      <c r="V42" s="1" t="s">
        <v>1676</v>
      </c>
      <c r="W42" s="1" t="s">
        <v>1677</v>
      </c>
      <c r="Y42" s="1" t="s">
        <v>1678</v>
      </c>
      <c r="AC42" s="1" t="s">
        <v>1679</v>
      </c>
      <c r="AD42" s="1" t="s">
        <v>1680</v>
      </c>
      <c r="AE42" s="1" t="s">
        <v>1681</v>
      </c>
      <c r="AP42" s="1" t="s">
        <v>1682</v>
      </c>
      <c r="AS42" s="1" t="s">
        <v>1683</v>
      </c>
      <c r="AV42" s="1" t="s">
        <v>1684</v>
      </c>
      <c r="AW42" s="1" t="s">
        <v>1685</v>
      </c>
    </row>
    <row r="43" spans="3:49" s="1" customFormat="1">
      <c r="C43" s="1" t="s">
        <v>1686</v>
      </c>
      <c r="D43" s="1" t="s">
        <v>1687</v>
      </c>
      <c r="I43" s="1" t="s">
        <v>1688</v>
      </c>
      <c r="J43" s="1" t="s">
        <v>1689</v>
      </c>
      <c r="M43" s="1" t="s">
        <v>1690</v>
      </c>
      <c r="N43" s="1" t="s">
        <v>1691</v>
      </c>
      <c r="O43" s="1" t="s">
        <v>1692</v>
      </c>
      <c r="V43" s="1" t="s">
        <v>1693</v>
      </c>
      <c r="W43" s="1" t="s">
        <v>1694</v>
      </c>
      <c r="Y43" s="1" t="s">
        <v>1695</v>
      </c>
      <c r="AC43" s="1" t="s">
        <v>1696</v>
      </c>
      <c r="AD43" s="1" t="s">
        <v>1697</v>
      </c>
      <c r="AP43" s="1" t="s">
        <v>1698</v>
      </c>
      <c r="AS43" s="1" t="s">
        <v>1699</v>
      </c>
      <c r="AV43" s="1" t="s">
        <v>1700</v>
      </c>
      <c r="AW43" s="1" t="s">
        <v>1701</v>
      </c>
    </row>
    <row r="44" spans="3:49" s="1" customFormat="1">
      <c r="C44" s="1" t="s">
        <v>1702</v>
      </c>
      <c r="I44" s="1" t="s">
        <v>1703</v>
      </c>
      <c r="J44" s="1" t="s">
        <v>1704</v>
      </c>
      <c r="M44" s="1" t="s">
        <v>1705</v>
      </c>
      <c r="N44" s="1" t="s">
        <v>1706</v>
      </c>
      <c r="O44" s="1" t="s">
        <v>1707</v>
      </c>
      <c r="V44" s="1" t="s">
        <v>1375</v>
      </c>
      <c r="W44" s="1" t="s">
        <v>1708</v>
      </c>
      <c r="Y44" s="1" t="s">
        <v>1709</v>
      </c>
      <c r="AC44" s="1" t="s">
        <v>1649</v>
      </c>
      <c r="AD44" s="1" t="s">
        <v>1710</v>
      </c>
      <c r="AP44" s="1" t="s">
        <v>1711</v>
      </c>
      <c r="AS44" s="1" t="s">
        <v>1712</v>
      </c>
      <c r="AV44" s="1" t="s">
        <v>1713</v>
      </c>
      <c r="AW44" s="1" t="s">
        <v>1714</v>
      </c>
    </row>
    <row r="45" spans="3:49" s="1" customFormat="1">
      <c r="C45" s="1" t="s">
        <v>1715</v>
      </c>
      <c r="I45" s="1" t="s">
        <v>1716</v>
      </c>
      <c r="J45" s="1" t="s">
        <v>1717</v>
      </c>
      <c r="M45" s="1" t="s">
        <v>1718</v>
      </c>
      <c r="N45" s="1" t="s">
        <v>1719</v>
      </c>
      <c r="O45" s="1" t="s">
        <v>1720</v>
      </c>
      <c r="V45" s="1" t="s">
        <v>1721</v>
      </c>
      <c r="W45" s="1" t="s">
        <v>1722</v>
      </c>
      <c r="Y45" s="1" t="s">
        <v>1723</v>
      </c>
      <c r="AC45" s="1" t="s">
        <v>1724</v>
      </c>
      <c r="AP45" s="1" t="s">
        <v>1725</v>
      </c>
      <c r="AS45" s="1" t="s">
        <v>1726</v>
      </c>
      <c r="AV45" s="1" t="s">
        <v>1727</v>
      </c>
    </row>
    <row r="46" spans="3:49" s="1" customFormat="1">
      <c r="C46" s="1" t="s">
        <v>1728</v>
      </c>
      <c r="I46" s="1" t="s">
        <v>1729</v>
      </c>
      <c r="J46" s="1" t="s">
        <v>1730</v>
      </c>
      <c r="M46" s="1" t="s">
        <v>1731</v>
      </c>
      <c r="N46" s="1" t="s">
        <v>1732</v>
      </c>
      <c r="O46" s="1" t="s">
        <v>1733</v>
      </c>
      <c r="V46" s="1" t="s">
        <v>1734</v>
      </c>
      <c r="Y46" s="1" t="s">
        <v>1735</v>
      </c>
      <c r="AC46" s="1" t="s">
        <v>1736</v>
      </c>
      <c r="AP46" s="1" t="s">
        <v>1737</v>
      </c>
      <c r="AS46" s="1" t="s">
        <v>1738</v>
      </c>
      <c r="AV46" s="1" t="s">
        <v>1739</v>
      </c>
    </row>
    <row r="47" spans="3:49" s="1" customFormat="1">
      <c r="C47" s="1" t="s">
        <v>1612</v>
      </c>
      <c r="I47" s="1" t="s">
        <v>1740</v>
      </c>
      <c r="J47" s="1" t="s">
        <v>1741</v>
      </c>
      <c r="M47" s="1" t="s">
        <v>1742</v>
      </c>
      <c r="N47" s="1" t="s">
        <v>1743</v>
      </c>
      <c r="O47" s="1" t="s">
        <v>1744</v>
      </c>
      <c r="V47" s="1" t="s">
        <v>1745</v>
      </c>
      <c r="Y47" s="1" t="s">
        <v>1746</v>
      </c>
      <c r="AP47" s="1" t="s">
        <v>1747</v>
      </c>
      <c r="AS47" s="1" t="s">
        <v>1748</v>
      </c>
    </row>
    <row r="48" spans="3:49" s="1" customFormat="1">
      <c r="C48" s="1" t="s">
        <v>1749</v>
      </c>
      <c r="I48" s="1" t="s">
        <v>1750</v>
      </c>
      <c r="M48" s="1" t="s">
        <v>1751</v>
      </c>
      <c r="N48" s="1" t="s">
        <v>1752</v>
      </c>
      <c r="O48" s="1" t="s">
        <v>1753</v>
      </c>
      <c r="V48" s="1" t="s">
        <v>1754</v>
      </c>
      <c r="Y48" s="1" t="s">
        <v>1755</v>
      </c>
      <c r="AP48" s="1" t="s">
        <v>1756</v>
      </c>
      <c r="AS48" s="1" t="s">
        <v>1757</v>
      </c>
    </row>
    <row r="49" spans="3:42" s="1" customFormat="1">
      <c r="C49" s="1" t="s">
        <v>1758</v>
      </c>
      <c r="I49" s="1" t="s">
        <v>1759</v>
      </c>
      <c r="M49" s="1" t="s">
        <v>1760</v>
      </c>
      <c r="N49" s="1" t="s">
        <v>1761</v>
      </c>
      <c r="O49" s="1" t="s">
        <v>1762</v>
      </c>
      <c r="V49" s="1" t="s">
        <v>1763</v>
      </c>
      <c r="Y49" s="1" t="s">
        <v>1764</v>
      </c>
      <c r="AP49" s="1" t="s">
        <v>1765</v>
      </c>
    </row>
    <row r="50" spans="3:42" s="1" customFormat="1">
      <c r="C50" s="1" t="s">
        <v>1766</v>
      </c>
      <c r="I50" s="1" t="s">
        <v>1767</v>
      </c>
      <c r="M50" s="1" t="s">
        <v>1768</v>
      </c>
      <c r="N50" s="1" t="s">
        <v>1769</v>
      </c>
      <c r="O50" s="1" t="s">
        <v>1770</v>
      </c>
      <c r="V50" s="1" t="s">
        <v>1771</v>
      </c>
      <c r="Y50" s="1" t="s">
        <v>1772</v>
      </c>
      <c r="AP50" s="1" t="s">
        <v>1773</v>
      </c>
    </row>
    <row r="51" spans="3:42" s="1" customFormat="1">
      <c r="C51" s="1" t="s">
        <v>1774</v>
      </c>
      <c r="I51" s="1" t="s">
        <v>1775</v>
      </c>
      <c r="M51" s="1" t="s">
        <v>1776</v>
      </c>
      <c r="N51" s="1" t="s">
        <v>1777</v>
      </c>
      <c r="O51" s="1" t="s">
        <v>1778</v>
      </c>
      <c r="V51" s="1" t="s">
        <v>1779</v>
      </c>
      <c r="Y51" s="1" t="s">
        <v>1780</v>
      </c>
      <c r="AP51" s="1" t="s">
        <v>982</v>
      </c>
    </row>
    <row r="52" spans="3:42" s="1" customFormat="1">
      <c r="C52" s="1" t="s">
        <v>1781</v>
      </c>
      <c r="I52" s="1" t="s">
        <v>1782</v>
      </c>
      <c r="M52" s="1" t="s">
        <v>1783</v>
      </c>
      <c r="N52" s="1" t="s">
        <v>1784</v>
      </c>
      <c r="O52" s="1" t="s">
        <v>1785</v>
      </c>
      <c r="V52" s="1" t="s">
        <v>1786</v>
      </c>
      <c r="Y52" s="1" t="s">
        <v>923</v>
      </c>
      <c r="AP52" s="1" t="s">
        <v>1787</v>
      </c>
    </row>
    <row r="53" spans="3:42" s="1" customFormat="1">
      <c r="C53" s="1" t="s">
        <v>1788</v>
      </c>
      <c r="I53" s="1" t="s">
        <v>1789</v>
      </c>
      <c r="M53" s="1" t="s">
        <v>1790</v>
      </c>
      <c r="N53" s="1" t="s">
        <v>1791</v>
      </c>
      <c r="O53" s="1" t="s">
        <v>1792</v>
      </c>
      <c r="V53" s="1" t="s">
        <v>1793</v>
      </c>
      <c r="Y53" s="1" t="s">
        <v>1794</v>
      </c>
      <c r="AP53" s="1" t="s">
        <v>1795</v>
      </c>
    </row>
    <row r="54" spans="3:42" s="1" customFormat="1">
      <c r="C54" s="1" t="s">
        <v>1796</v>
      </c>
      <c r="I54" s="1" t="s">
        <v>1797</v>
      </c>
      <c r="M54" s="1" t="s">
        <v>1798</v>
      </c>
      <c r="N54" s="1" t="s">
        <v>1799</v>
      </c>
      <c r="O54" s="1" t="s">
        <v>1800</v>
      </c>
      <c r="V54" s="1" t="s">
        <v>1801</v>
      </c>
      <c r="Y54" s="1" t="s">
        <v>1802</v>
      </c>
      <c r="AP54" s="1" t="s">
        <v>1803</v>
      </c>
    </row>
    <row r="55" spans="3:42" s="1" customFormat="1">
      <c r="C55" s="1" t="s">
        <v>1804</v>
      </c>
      <c r="I55" s="1" t="s">
        <v>1805</v>
      </c>
      <c r="M55" s="1" t="s">
        <v>1806</v>
      </c>
      <c r="N55" s="1" t="s">
        <v>2948</v>
      </c>
      <c r="O55" s="1" t="s">
        <v>1807</v>
      </c>
      <c r="V55" s="1" t="s">
        <v>1808</v>
      </c>
      <c r="Y55" s="1" t="s">
        <v>1809</v>
      </c>
      <c r="AP55" s="1" t="s">
        <v>1177</v>
      </c>
    </row>
    <row r="56" spans="3:42" s="1" customFormat="1">
      <c r="C56" s="1" t="s">
        <v>1810</v>
      </c>
      <c r="I56" s="1" t="s">
        <v>1811</v>
      </c>
      <c r="M56" s="1" t="s">
        <v>1812</v>
      </c>
      <c r="N56" s="1" t="s">
        <v>1813</v>
      </c>
      <c r="O56" s="1" t="s">
        <v>1814</v>
      </c>
      <c r="V56" s="1" t="s">
        <v>1815</v>
      </c>
      <c r="Y56" s="1" t="s">
        <v>1816</v>
      </c>
      <c r="AP56" s="1" t="s">
        <v>1817</v>
      </c>
    </row>
    <row r="57" spans="3:42" s="1" customFormat="1">
      <c r="C57" s="1" t="s">
        <v>1818</v>
      </c>
      <c r="I57" s="1" t="s">
        <v>1819</v>
      </c>
      <c r="M57" s="1" t="s">
        <v>1820</v>
      </c>
      <c r="N57" s="1" t="s">
        <v>1821</v>
      </c>
      <c r="O57" s="1" t="s">
        <v>1822</v>
      </c>
      <c r="V57" s="1" t="s">
        <v>1823</v>
      </c>
      <c r="Y57" s="1" t="s">
        <v>1824</v>
      </c>
      <c r="AP57" s="1" t="s">
        <v>1825</v>
      </c>
    </row>
    <row r="58" spans="3:42" s="1" customFormat="1">
      <c r="C58" s="1" t="s">
        <v>1826</v>
      </c>
      <c r="I58" s="1" t="s">
        <v>1827</v>
      </c>
      <c r="M58" s="1" t="s">
        <v>1828</v>
      </c>
      <c r="O58" s="1" t="s">
        <v>1829</v>
      </c>
      <c r="V58" s="1" t="s">
        <v>1830</v>
      </c>
      <c r="AP58" s="1" t="s">
        <v>1831</v>
      </c>
    </row>
    <row r="59" spans="3:42" s="1" customFormat="1">
      <c r="C59" s="1" t="s">
        <v>1832</v>
      </c>
      <c r="I59" s="1" t="s">
        <v>1833</v>
      </c>
      <c r="M59" s="1" t="s">
        <v>1834</v>
      </c>
      <c r="O59" s="1" t="s">
        <v>1835</v>
      </c>
      <c r="V59" s="1" t="s">
        <v>1836</v>
      </c>
      <c r="AP59" s="1" t="s">
        <v>1837</v>
      </c>
    </row>
    <row r="60" spans="3:42" s="1" customFormat="1">
      <c r="C60" s="1" t="s">
        <v>1838</v>
      </c>
      <c r="I60" s="1" t="s">
        <v>1839</v>
      </c>
      <c r="M60" s="1" t="s">
        <v>995</v>
      </c>
      <c r="O60" s="1" t="s">
        <v>1840</v>
      </c>
      <c r="V60" s="1" t="s">
        <v>1841</v>
      </c>
      <c r="AP60" s="1" t="s">
        <v>1842</v>
      </c>
    </row>
    <row r="61" spans="3:42" s="1" customFormat="1">
      <c r="C61" s="1" t="s">
        <v>1843</v>
      </c>
      <c r="I61" s="1" t="s">
        <v>1844</v>
      </c>
      <c r="M61" s="1" t="s">
        <v>1845</v>
      </c>
      <c r="O61" s="1" t="s">
        <v>1846</v>
      </c>
      <c r="V61" s="1" t="s">
        <v>1847</v>
      </c>
      <c r="AP61" s="1" t="s">
        <v>1848</v>
      </c>
    </row>
    <row r="62" spans="3:42" s="1" customFormat="1">
      <c r="C62" s="1" t="s">
        <v>1849</v>
      </c>
      <c r="I62" s="1" t="s">
        <v>1850</v>
      </c>
      <c r="M62" s="1" t="s">
        <v>1851</v>
      </c>
      <c r="O62" s="1" t="s">
        <v>1852</v>
      </c>
      <c r="V62" s="1" t="s">
        <v>1853</v>
      </c>
      <c r="AP62" s="1" t="s">
        <v>1854</v>
      </c>
    </row>
    <row r="63" spans="3:42" s="1" customFormat="1">
      <c r="C63" s="1" t="s">
        <v>1855</v>
      </c>
      <c r="M63" s="1" t="s">
        <v>1856</v>
      </c>
      <c r="O63" s="1" t="s">
        <v>1857</v>
      </c>
      <c r="V63" s="1" t="s">
        <v>1858</v>
      </c>
      <c r="AP63" s="1" t="s">
        <v>1859</v>
      </c>
    </row>
    <row r="64" spans="3:42" s="1" customFormat="1">
      <c r="C64" s="1" t="s">
        <v>1860</v>
      </c>
      <c r="M64" s="1" t="s">
        <v>1861</v>
      </c>
      <c r="O64" s="1" t="s">
        <v>1862</v>
      </c>
      <c r="V64" s="1" t="s">
        <v>1863</v>
      </c>
    </row>
    <row r="65" spans="3:22" s="1" customFormat="1">
      <c r="C65" s="1" t="s">
        <v>1864</v>
      </c>
      <c r="M65" s="1" t="s">
        <v>1865</v>
      </c>
      <c r="O65" s="1" t="s">
        <v>1866</v>
      </c>
      <c r="V65" s="1" t="s">
        <v>1867</v>
      </c>
    </row>
    <row r="66" spans="3:22" s="1" customFormat="1">
      <c r="C66" s="1" t="s">
        <v>1868</v>
      </c>
      <c r="M66" s="1" t="s">
        <v>1869</v>
      </c>
      <c r="V66" s="1" t="s">
        <v>1870</v>
      </c>
    </row>
    <row r="67" spans="3:22" s="1" customFormat="1">
      <c r="C67" s="1" t="s">
        <v>1871</v>
      </c>
      <c r="V67" s="1" t="s">
        <v>783</v>
      </c>
    </row>
    <row r="68" spans="3:22" s="1" customFormat="1">
      <c r="C68" s="1" t="s">
        <v>1872</v>
      </c>
      <c r="V68" s="1" t="s">
        <v>1873</v>
      </c>
    </row>
    <row r="69" spans="3:22" s="1" customFormat="1">
      <c r="C69" s="1" t="s">
        <v>1874</v>
      </c>
      <c r="V69" s="1" t="s">
        <v>1875</v>
      </c>
    </row>
    <row r="70" spans="3:22" s="1" customFormat="1">
      <c r="C70" s="1" t="s">
        <v>1876</v>
      </c>
      <c r="V70" s="1" t="s">
        <v>1877</v>
      </c>
    </row>
    <row r="71" spans="3:22" s="1" customFormat="1">
      <c r="C71" s="1" t="s">
        <v>1878</v>
      </c>
      <c r="V71" s="1" t="s">
        <v>1879</v>
      </c>
    </row>
    <row r="72" spans="3:22" s="1" customFormat="1">
      <c r="C72" s="1" t="s">
        <v>1880</v>
      </c>
      <c r="V72" s="1" t="s">
        <v>1881</v>
      </c>
    </row>
    <row r="73" spans="3:22" s="1" customFormat="1">
      <c r="C73" s="1" t="s">
        <v>1882</v>
      </c>
      <c r="V73" s="1" t="s">
        <v>1321</v>
      </c>
    </row>
    <row r="74" spans="3:22" s="1" customFormat="1">
      <c r="C74" s="1" t="s">
        <v>1883</v>
      </c>
      <c r="V74" s="1" t="s">
        <v>1884</v>
      </c>
    </row>
    <row r="75" spans="3:22" s="1" customFormat="1">
      <c r="C75" s="1" t="s">
        <v>1885</v>
      </c>
      <c r="V75" s="1" t="s">
        <v>1886</v>
      </c>
    </row>
    <row r="76" spans="3:22" s="1" customFormat="1">
      <c r="C76" s="1" t="s">
        <v>1887</v>
      </c>
      <c r="V76" s="1" t="s">
        <v>1888</v>
      </c>
    </row>
    <row r="77" spans="3:22" s="1" customFormat="1">
      <c r="C77" s="1" t="s">
        <v>1889</v>
      </c>
      <c r="V77" s="1" t="s">
        <v>1890</v>
      </c>
    </row>
    <row r="78" spans="3:22" s="1" customFormat="1">
      <c r="C78" s="1" t="s">
        <v>1891</v>
      </c>
      <c r="V78" s="1" t="s">
        <v>1892</v>
      </c>
    </row>
    <row r="79" spans="3:22" s="1" customFormat="1">
      <c r="C79" s="1" t="s">
        <v>1893</v>
      </c>
      <c r="V79" s="1" t="s">
        <v>1894</v>
      </c>
    </row>
    <row r="80" spans="3:22" s="1" customFormat="1">
      <c r="C80" s="1" t="s">
        <v>1895</v>
      </c>
      <c r="V80" s="1" t="s">
        <v>1896</v>
      </c>
    </row>
    <row r="81" spans="3:3" s="1" customFormat="1">
      <c r="C81" s="1" t="s">
        <v>1897</v>
      </c>
    </row>
    <row r="82" spans="3:3" s="1" customFormat="1">
      <c r="C82" s="1" t="s">
        <v>1898</v>
      </c>
    </row>
    <row r="83" spans="3:3" s="1" customFormat="1">
      <c r="C83" s="1" t="s">
        <v>1899</v>
      </c>
    </row>
    <row r="84" spans="3:3" s="1" customFormat="1">
      <c r="C84" s="1" t="s">
        <v>1900</v>
      </c>
    </row>
    <row r="85" spans="3:3" s="1" customFormat="1">
      <c r="C85" s="1" t="s">
        <v>1901</v>
      </c>
    </row>
    <row r="86" spans="3:3" s="1" customFormat="1">
      <c r="C86" s="1" t="s">
        <v>1902</v>
      </c>
    </row>
    <row r="87" spans="3:3" s="1" customFormat="1">
      <c r="C87" s="1" t="s">
        <v>1903</v>
      </c>
    </row>
    <row r="88" spans="3:3" s="1" customFormat="1">
      <c r="C88" s="1" t="s">
        <v>1904</v>
      </c>
    </row>
    <row r="89" spans="3:3" s="1" customFormat="1">
      <c r="C89" s="1" t="s">
        <v>1905</v>
      </c>
    </row>
    <row r="90" spans="3:3" s="1" customFormat="1">
      <c r="C90" s="1" t="s">
        <v>1906</v>
      </c>
    </row>
    <row r="91" spans="3:3" s="1" customFormat="1">
      <c r="C91" s="1" t="s">
        <v>1907</v>
      </c>
    </row>
    <row r="92" spans="3:3" s="1" customFormat="1">
      <c r="C92" s="1" t="s">
        <v>1908</v>
      </c>
    </row>
    <row r="93" spans="3:3" s="1" customFormat="1">
      <c r="C93" s="1" t="s">
        <v>1909</v>
      </c>
    </row>
    <row r="94" spans="3:3" s="1" customFormat="1">
      <c r="C94" s="1" t="s">
        <v>1910</v>
      </c>
    </row>
    <row r="95" spans="3:3" s="1" customFormat="1">
      <c r="C95" s="1" t="s">
        <v>1911</v>
      </c>
    </row>
    <row r="96" spans="3:3" s="1" customFormat="1">
      <c r="C96" s="1" t="s">
        <v>1912</v>
      </c>
    </row>
    <row r="97" spans="3:3" s="1" customFormat="1">
      <c r="C97" s="1" t="s">
        <v>1913</v>
      </c>
    </row>
    <row r="98" spans="3:3" s="1" customFormat="1">
      <c r="C98" s="1" t="s">
        <v>1914</v>
      </c>
    </row>
    <row r="99" spans="3:3" s="1" customFormat="1">
      <c r="C99" s="1" t="s">
        <v>1915</v>
      </c>
    </row>
    <row r="100" spans="3:3" s="1" customFormat="1">
      <c r="C100" s="1" t="s">
        <v>1916</v>
      </c>
    </row>
    <row r="101" spans="3:3" s="1" customFormat="1">
      <c r="C101" s="1" t="s">
        <v>1917</v>
      </c>
    </row>
    <row r="102" spans="3:3" s="1" customFormat="1">
      <c r="C102" s="1" t="s">
        <v>1918</v>
      </c>
    </row>
    <row r="103" spans="3:3" s="1" customFormat="1">
      <c r="C103" s="1" t="s">
        <v>1919</v>
      </c>
    </row>
    <row r="104" spans="3:3" s="1" customFormat="1">
      <c r="C104" s="1" t="s">
        <v>1920</v>
      </c>
    </row>
    <row r="105" spans="3:3" s="1" customFormat="1">
      <c r="C105" s="1" t="s">
        <v>1921</v>
      </c>
    </row>
    <row r="106" spans="3:3" s="1" customFormat="1">
      <c r="C106" s="1" t="s">
        <v>1922</v>
      </c>
    </row>
    <row r="107" spans="3:3" s="1" customFormat="1">
      <c r="C107" s="1" t="s">
        <v>1923</v>
      </c>
    </row>
    <row r="108" spans="3:3" s="1" customFormat="1">
      <c r="C108" s="1" t="s">
        <v>1924</v>
      </c>
    </row>
    <row r="109" spans="3:3" s="1" customFormat="1">
      <c r="C109" s="1" t="s">
        <v>1925</v>
      </c>
    </row>
    <row r="110" spans="3:3" s="1" customFormat="1">
      <c r="C110" s="1" t="s">
        <v>1926</v>
      </c>
    </row>
    <row r="111" spans="3:3" s="1" customFormat="1">
      <c r="C111" s="1" t="s">
        <v>1927</v>
      </c>
    </row>
    <row r="112" spans="3:3" s="1" customFormat="1">
      <c r="C112" s="1" t="s">
        <v>1928</v>
      </c>
    </row>
    <row r="113" spans="3:3" s="1" customFormat="1">
      <c r="C113" s="1" t="s">
        <v>1929</v>
      </c>
    </row>
    <row r="114" spans="3:3" s="1" customFormat="1">
      <c r="C114" s="1" t="s">
        <v>1930</v>
      </c>
    </row>
    <row r="115" spans="3:3" s="1" customFormat="1">
      <c r="C115" s="1" t="s">
        <v>1931</v>
      </c>
    </row>
    <row r="116" spans="3:3" s="1" customFormat="1">
      <c r="C116" s="1" t="s">
        <v>1932</v>
      </c>
    </row>
    <row r="117" spans="3:3" s="1" customFormat="1">
      <c r="C117" s="1" t="s">
        <v>1933</v>
      </c>
    </row>
    <row r="118" spans="3:3" s="1" customFormat="1">
      <c r="C118" s="1" t="s">
        <v>1934</v>
      </c>
    </row>
    <row r="119" spans="3:3" s="1" customFormat="1">
      <c r="C119" s="1" t="s">
        <v>1935</v>
      </c>
    </row>
    <row r="120" spans="3:3" s="1" customFormat="1">
      <c r="C120" s="1" t="s">
        <v>1936</v>
      </c>
    </row>
    <row r="121" spans="3:3" s="1" customFormat="1">
      <c r="C121" s="1" t="s">
        <v>1937</v>
      </c>
    </row>
    <row r="122" spans="3:3" s="1" customFormat="1">
      <c r="C122" s="1" t="s">
        <v>1938</v>
      </c>
    </row>
    <row r="123" spans="3:3" s="1" customFormat="1">
      <c r="C123" s="1" t="s">
        <v>1939</v>
      </c>
    </row>
    <row r="124" spans="3:3" s="1" customFormat="1">
      <c r="C124" s="1" t="s">
        <v>1940</v>
      </c>
    </row>
    <row r="125" spans="3:3" s="1" customFormat="1">
      <c r="C125" s="1" t="s">
        <v>1941</v>
      </c>
    </row>
    <row r="126" spans="3:3" s="1" customFormat="1">
      <c r="C126" s="1" t="s">
        <v>1942</v>
      </c>
    </row>
    <row r="127" spans="3:3" s="1" customFormat="1">
      <c r="C127" s="1" t="s">
        <v>1943</v>
      </c>
    </row>
    <row r="128" spans="3:3" s="1" customFormat="1">
      <c r="C128" s="1" t="s">
        <v>1944</v>
      </c>
    </row>
    <row r="129" spans="3:3" s="1" customFormat="1">
      <c r="C129" s="1" t="s">
        <v>1945</v>
      </c>
    </row>
    <row r="130" spans="3:3" s="1" customFormat="1">
      <c r="C130" s="1" t="s">
        <v>1946</v>
      </c>
    </row>
    <row r="131" spans="3:3" s="1" customFormat="1">
      <c r="C131" s="1" t="s">
        <v>1947</v>
      </c>
    </row>
    <row r="132" spans="3:3" s="1" customFormat="1">
      <c r="C132" s="1" t="s">
        <v>1948</v>
      </c>
    </row>
    <row r="133" spans="3:3" s="1" customFormat="1">
      <c r="C133" s="1" t="s">
        <v>1949</v>
      </c>
    </row>
    <row r="134" spans="3:3" s="1" customFormat="1">
      <c r="C134" s="1" t="s">
        <v>1950</v>
      </c>
    </row>
    <row r="135" spans="3:3" s="1" customFormat="1">
      <c r="C135" s="1" t="s">
        <v>1951</v>
      </c>
    </row>
    <row r="136" spans="3:3" s="1" customFormat="1">
      <c r="C136" s="1" t="s">
        <v>1952</v>
      </c>
    </row>
    <row r="137" spans="3:3" s="1" customFormat="1">
      <c r="C137" s="1" t="s">
        <v>1953</v>
      </c>
    </row>
    <row r="138" spans="3:3" s="1" customFormat="1">
      <c r="C138" s="1" t="s">
        <v>1954</v>
      </c>
    </row>
    <row r="139" spans="3:3" s="1" customFormat="1">
      <c r="C139" s="1" t="s">
        <v>1955</v>
      </c>
    </row>
    <row r="140" spans="3:3" s="1" customFormat="1">
      <c r="C140" s="1" t="s">
        <v>1956</v>
      </c>
    </row>
    <row r="141" spans="3:3" s="1" customFormat="1">
      <c r="C141" s="1" t="s">
        <v>1957</v>
      </c>
    </row>
    <row r="142" spans="3:3" s="1" customFormat="1">
      <c r="C142" s="1" t="s">
        <v>1958</v>
      </c>
    </row>
    <row r="143" spans="3:3" s="1" customFormat="1">
      <c r="C143" s="1" t="s">
        <v>1959</v>
      </c>
    </row>
    <row r="144" spans="3:3" s="1" customFormat="1">
      <c r="C144" s="1" t="s">
        <v>1960</v>
      </c>
    </row>
    <row r="145" spans="3:3" s="1" customFormat="1">
      <c r="C145" s="1" t="s">
        <v>1961</v>
      </c>
    </row>
    <row r="146" spans="3:3" s="1" customFormat="1">
      <c r="C146" s="1" t="s">
        <v>1962</v>
      </c>
    </row>
    <row r="147" spans="3:3" s="1" customFormat="1">
      <c r="C147" s="1" t="s">
        <v>1115</v>
      </c>
    </row>
    <row r="148" spans="3:3" s="1" customFormat="1">
      <c r="C148" s="1" t="s">
        <v>1963</v>
      </c>
    </row>
    <row r="149" spans="3:3" s="1" customFormat="1">
      <c r="C149" s="1" t="s">
        <v>1964</v>
      </c>
    </row>
    <row r="150" spans="3:3" s="1" customFormat="1">
      <c r="C150" s="1" t="s">
        <v>1965</v>
      </c>
    </row>
    <row r="151" spans="3:3" s="1" customFormat="1">
      <c r="C151" s="1" t="s">
        <v>1966</v>
      </c>
    </row>
    <row r="152" spans="3:3" s="1" customFormat="1">
      <c r="C152" s="1" t="s">
        <v>1967</v>
      </c>
    </row>
    <row r="153" spans="3:3" s="1" customFormat="1">
      <c r="C153" s="1" t="s">
        <v>1968</v>
      </c>
    </row>
    <row r="154" spans="3:3" s="1" customFormat="1">
      <c r="C154" s="1" t="s">
        <v>1969</v>
      </c>
    </row>
    <row r="155" spans="3:3" s="1" customFormat="1">
      <c r="C155" s="1" t="s">
        <v>1970</v>
      </c>
    </row>
    <row r="156" spans="3:3" s="1" customFormat="1">
      <c r="C156" s="1" t="s">
        <v>1971</v>
      </c>
    </row>
    <row r="157" spans="3:3" s="1" customFormat="1">
      <c r="C157" s="1" t="s">
        <v>1972</v>
      </c>
    </row>
    <row r="158" spans="3:3" s="1" customFormat="1">
      <c r="C158" s="1" t="s">
        <v>1973</v>
      </c>
    </row>
    <row r="159" spans="3:3" s="1" customFormat="1">
      <c r="C159" s="1" t="s">
        <v>1503</v>
      </c>
    </row>
    <row r="160" spans="3:3" s="1" customFormat="1">
      <c r="C160" s="1" t="s">
        <v>1974</v>
      </c>
    </row>
    <row r="161" spans="3:3" s="1" customFormat="1">
      <c r="C161" s="1" t="s">
        <v>1975</v>
      </c>
    </row>
    <row r="162" spans="3:3" s="1" customFormat="1">
      <c r="C162" s="1" t="s">
        <v>1976</v>
      </c>
    </row>
    <row r="163" spans="3:3" s="1" customFormat="1">
      <c r="C163" s="1" t="s">
        <v>1977</v>
      </c>
    </row>
    <row r="164" spans="3:3" s="1" customFormat="1">
      <c r="C164" s="1" t="s">
        <v>1978</v>
      </c>
    </row>
    <row r="165" spans="3:3" s="1" customFormat="1">
      <c r="C165" s="1" t="s">
        <v>1979</v>
      </c>
    </row>
    <row r="166" spans="3:3" s="1" customFormat="1">
      <c r="C166" s="1" t="s">
        <v>783</v>
      </c>
    </row>
    <row r="167" spans="3:3" s="1" customFormat="1">
      <c r="C167" s="1" t="s">
        <v>1980</v>
      </c>
    </row>
    <row r="168" spans="3:3" s="1" customFormat="1">
      <c r="C168" s="1" t="s">
        <v>1981</v>
      </c>
    </row>
    <row r="169" spans="3:3" s="1" customFormat="1">
      <c r="C169" s="1" t="s">
        <v>1982</v>
      </c>
    </row>
    <row r="170" spans="3:3" s="1" customFormat="1">
      <c r="C170" s="1" t="s">
        <v>1983</v>
      </c>
    </row>
    <row r="171" spans="3:3" s="1" customFormat="1">
      <c r="C171" s="1" t="s">
        <v>1984</v>
      </c>
    </row>
    <row r="172" spans="3:3" s="1" customFormat="1">
      <c r="C172" s="1" t="s">
        <v>1985</v>
      </c>
    </row>
    <row r="173" spans="3:3" s="1" customFormat="1">
      <c r="C173" s="1" t="s">
        <v>1986</v>
      </c>
    </row>
    <row r="174" spans="3:3" s="1" customFormat="1">
      <c r="C174" s="1" t="s">
        <v>1987</v>
      </c>
    </row>
    <row r="175" spans="3:3" s="1" customFormat="1">
      <c r="C175" s="1" t="s">
        <v>1988</v>
      </c>
    </row>
    <row r="176" spans="3:3" s="1" customFormat="1">
      <c r="C176" s="1" t="s">
        <v>1989</v>
      </c>
    </row>
    <row r="177" spans="3:3" s="1" customFormat="1">
      <c r="C177" s="1" t="s">
        <v>1990</v>
      </c>
    </row>
    <row r="178" spans="3:3" s="1" customFormat="1">
      <c r="C178" s="1" t="s">
        <v>1991</v>
      </c>
    </row>
    <row r="179" spans="3:3" s="1" customFormat="1">
      <c r="C179" s="1" t="s">
        <v>1992</v>
      </c>
    </row>
    <row r="180" spans="3:3" s="1" customFormat="1">
      <c r="C180" s="1" t="s">
        <v>1993</v>
      </c>
    </row>
    <row r="181" spans="3:3" s="1" customFormat="1">
      <c r="C181" s="1" t="s">
        <v>1994</v>
      </c>
    </row>
    <row r="182" spans="3:3" s="1" customFormat="1">
      <c r="C182" s="1" t="s">
        <v>1995</v>
      </c>
    </row>
  </sheetData>
  <sheetProtection algorithmName="SHA-512" hashValue="abyeqzK/8juvNce8swvnZhfZo3FWKLvHPlrS8dhVDgy52VnJ1WhTD5CYJ988OEZXpGM4/jihXRSI1iPdhXbnQg==" saltValue="vHX8tp6lH2aVZpvsdBrsoA==" spinCount="100000" sheet="1" selectLockedCells="1" selectUnlockedCells="1"/>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80"/>
  <sheetViews>
    <sheetView workbookViewId="0"/>
  </sheetViews>
  <sheetFormatPr defaultColWidth="9" defaultRowHeight="13.5"/>
  <cols>
    <col min="1" max="1" width="15.125" style="70" bestFit="1" customWidth="1"/>
    <col min="2" max="2" width="11.375" style="70" bestFit="1" customWidth="1"/>
    <col min="3" max="4" width="9" style="70"/>
    <col min="5" max="5" width="9" style="25"/>
    <col min="6" max="6" width="19.25" style="25" bestFit="1" customWidth="1"/>
    <col min="7" max="10" width="9" style="25"/>
    <col min="11" max="11" width="17.25" style="25" bestFit="1" customWidth="1"/>
    <col min="12" max="15" width="9" style="25"/>
    <col min="16" max="16" width="17.25" style="25" bestFit="1" customWidth="1"/>
    <col min="17" max="19" width="9" style="25"/>
    <col min="20" max="16384" width="9" style="21"/>
  </cols>
  <sheetData>
    <row r="1" spans="1:19">
      <c r="A1" s="70" t="s">
        <v>0</v>
      </c>
      <c r="F1" s="25" t="s">
        <v>1996</v>
      </c>
      <c r="K1" s="25" t="s">
        <v>1997</v>
      </c>
      <c r="P1" s="25" t="s">
        <v>1998</v>
      </c>
    </row>
    <row r="2" spans="1:19">
      <c r="A2" s="70" t="str">
        <f>CONCATENATE(C2,D2)</f>
        <v>東京都千代田区</v>
      </c>
      <c r="B2" s="22" t="s">
        <v>1999</v>
      </c>
      <c r="C2" s="70" t="s">
        <v>263</v>
      </c>
      <c r="D2" s="22" t="s">
        <v>310</v>
      </c>
      <c r="F2" s="25" t="str">
        <f>CONCATENATE(H2,I2)</f>
        <v>北海道旭川市</v>
      </c>
      <c r="G2" s="25" t="s">
        <v>236</v>
      </c>
      <c r="H2" s="25" t="s">
        <v>247</v>
      </c>
      <c r="I2" s="25" t="s">
        <v>2000</v>
      </c>
      <c r="K2" s="25" t="str">
        <f>CONCATENATE(M2,N2)</f>
        <v>北海道留萌市</v>
      </c>
      <c r="L2" s="25" t="s">
        <v>2001</v>
      </c>
      <c r="M2" s="25" t="s">
        <v>247</v>
      </c>
      <c r="N2" s="25" t="s">
        <v>2002</v>
      </c>
      <c r="P2" s="25" t="str">
        <f>CONCATENATE(R2,S2)</f>
        <v>鹿児島県鹿児島市</v>
      </c>
      <c r="Q2" s="25" t="s">
        <v>2001</v>
      </c>
      <c r="R2" s="25" t="s">
        <v>296</v>
      </c>
      <c r="S2" s="25" t="s">
        <v>2003</v>
      </c>
    </row>
    <row r="3" spans="1:19">
      <c r="A3" s="70" t="str">
        <f t="shared" ref="A3:A67" si="0">CONCATENATE(C3,D3)</f>
        <v>東京都中央区</v>
      </c>
      <c r="B3" s="22" t="s">
        <v>1999</v>
      </c>
      <c r="C3" s="70" t="s">
        <v>263</v>
      </c>
      <c r="D3" s="22" t="s">
        <v>357</v>
      </c>
      <c r="F3" s="25" t="str">
        <f t="shared" ref="F3:F66" si="1">CONCATENATE(H3,I3)</f>
        <v>北海道帯広市</v>
      </c>
      <c r="G3" s="25" t="s">
        <v>236</v>
      </c>
      <c r="H3" s="25" t="s">
        <v>247</v>
      </c>
      <c r="I3" s="25" t="s">
        <v>2004</v>
      </c>
      <c r="K3" s="25" t="str">
        <f t="shared" ref="K3:K66" si="2">CONCATENATE(M3,N3)</f>
        <v>北海道稚内市</v>
      </c>
      <c r="L3" s="25" t="s">
        <v>2001</v>
      </c>
      <c r="M3" s="25" t="s">
        <v>247</v>
      </c>
      <c r="N3" s="25" t="s">
        <v>2005</v>
      </c>
      <c r="P3" s="25" t="str">
        <f t="shared" ref="P3:P16" si="3">CONCATENATE(R3,S3)</f>
        <v>鹿児島県垂水市</v>
      </c>
      <c r="Q3" s="25" t="s">
        <v>2001</v>
      </c>
      <c r="R3" s="25" t="s">
        <v>296</v>
      </c>
      <c r="S3" s="25" t="s">
        <v>2006</v>
      </c>
    </row>
    <row r="4" spans="1:19">
      <c r="A4" s="70" t="str">
        <f t="shared" si="0"/>
        <v>東京都港区</v>
      </c>
      <c r="B4" s="22" t="s">
        <v>1999</v>
      </c>
      <c r="C4" s="70" t="s">
        <v>263</v>
      </c>
      <c r="D4" s="22" t="s">
        <v>403</v>
      </c>
      <c r="F4" s="25" t="str">
        <f t="shared" si="1"/>
        <v>北海道北見市</v>
      </c>
      <c r="G4" s="25" t="s">
        <v>236</v>
      </c>
      <c r="H4" s="25" t="s">
        <v>247</v>
      </c>
      <c r="I4" s="25" t="s">
        <v>2007</v>
      </c>
      <c r="K4" s="25" t="str">
        <f t="shared" si="2"/>
        <v>北海道美唄市</v>
      </c>
      <c r="L4" s="25" t="s">
        <v>2001</v>
      </c>
      <c r="M4" s="25" t="s">
        <v>247</v>
      </c>
      <c r="N4" s="25" t="s">
        <v>2008</v>
      </c>
      <c r="P4" s="25" t="str">
        <f t="shared" si="3"/>
        <v>鹿児島県霧島市</v>
      </c>
      <c r="Q4" s="25" t="s">
        <v>2009</v>
      </c>
      <c r="R4" s="25" t="s">
        <v>296</v>
      </c>
      <c r="S4" s="25" t="s">
        <v>2010</v>
      </c>
    </row>
    <row r="5" spans="1:19">
      <c r="A5" s="70" t="str">
        <f t="shared" si="0"/>
        <v>東京都新宿区</v>
      </c>
      <c r="B5" s="22" t="s">
        <v>1999</v>
      </c>
      <c r="C5" s="70" t="s">
        <v>263</v>
      </c>
      <c r="D5" s="22" t="s">
        <v>450</v>
      </c>
      <c r="F5" s="25" t="str">
        <f t="shared" si="1"/>
        <v>北海道夕張市</v>
      </c>
      <c r="G5" s="25" t="s">
        <v>236</v>
      </c>
      <c r="H5" s="25" t="s">
        <v>247</v>
      </c>
      <c r="I5" s="25" t="s">
        <v>2011</v>
      </c>
      <c r="K5" s="25" t="str">
        <f t="shared" si="2"/>
        <v>北海道芦別市</v>
      </c>
      <c r="L5" s="25" t="s">
        <v>2001</v>
      </c>
      <c r="M5" s="25" t="s">
        <v>247</v>
      </c>
      <c r="N5" s="25" t="s">
        <v>2012</v>
      </c>
      <c r="P5" s="25" t="str">
        <f t="shared" si="3"/>
        <v>鹿児島県鹿屋市</v>
      </c>
      <c r="Q5" s="25" t="s">
        <v>2009</v>
      </c>
      <c r="R5" s="25" t="s">
        <v>296</v>
      </c>
      <c r="S5" s="25" t="s">
        <v>2013</v>
      </c>
    </row>
    <row r="6" spans="1:19">
      <c r="A6" s="70" t="str">
        <f t="shared" si="0"/>
        <v>東京都文京区</v>
      </c>
      <c r="B6" s="22" t="s">
        <v>1999</v>
      </c>
      <c r="C6" s="70" t="s">
        <v>263</v>
      </c>
      <c r="D6" s="22" t="s">
        <v>497</v>
      </c>
      <c r="F6" s="25" t="str">
        <f t="shared" si="1"/>
        <v>北海道赤平市</v>
      </c>
      <c r="G6" s="25" t="s">
        <v>236</v>
      </c>
      <c r="H6" s="25" t="s">
        <v>247</v>
      </c>
      <c r="I6" s="25" t="s">
        <v>2014</v>
      </c>
      <c r="K6" s="25" t="str">
        <f t="shared" si="2"/>
        <v>北海道赤平市</v>
      </c>
      <c r="L6" s="25" t="s">
        <v>2001</v>
      </c>
      <c r="M6" s="25" t="s">
        <v>247</v>
      </c>
      <c r="N6" s="25" t="s">
        <v>2014</v>
      </c>
      <c r="P6" s="25" t="str">
        <f t="shared" si="3"/>
        <v>熊本県産山村</v>
      </c>
      <c r="Q6" s="25" t="s">
        <v>2001</v>
      </c>
      <c r="R6" s="25" t="s">
        <v>293</v>
      </c>
      <c r="S6" s="25" t="s">
        <v>2015</v>
      </c>
    </row>
    <row r="7" spans="1:19">
      <c r="A7" s="70" t="str">
        <f t="shared" si="0"/>
        <v>東京都台東区</v>
      </c>
      <c r="B7" s="22" t="s">
        <v>1999</v>
      </c>
      <c r="C7" s="70" t="s">
        <v>263</v>
      </c>
      <c r="D7" s="22" t="s">
        <v>544</v>
      </c>
      <c r="F7" s="25" t="str">
        <f t="shared" si="1"/>
        <v>北海道士別市</v>
      </c>
      <c r="G7" s="25" t="s">
        <v>236</v>
      </c>
      <c r="H7" s="25" t="s">
        <v>247</v>
      </c>
      <c r="I7" s="25" t="s">
        <v>2016</v>
      </c>
      <c r="K7" s="25" t="str">
        <f t="shared" si="2"/>
        <v>北海道士別市</v>
      </c>
      <c r="L7" s="25" t="s">
        <v>2001</v>
      </c>
      <c r="M7" s="25" t="s">
        <v>247</v>
      </c>
      <c r="N7" s="25" t="s">
        <v>2016</v>
      </c>
      <c r="P7" s="25" t="str">
        <f t="shared" si="3"/>
        <v>熊本県高森町</v>
      </c>
      <c r="Q7" s="25" t="s">
        <v>2001</v>
      </c>
      <c r="R7" s="25" t="s">
        <v>293</v>
      </c>
      <c r="S7" s="25" t="s">
        <v>2017</v>
      </c>
    </row>
    <row r="8" spans="1:19">
      <c r="A8" s="70" t="str">
        <f t="shared" si="0"/>
        <v>東京都墨田区</v>
      </c>
      <c r="B8" s="22" t="s">
        <v>1999</v>
      </c>
      <c r="C8" s="70" t="s">
        <v>263</v>
      </c>
      <c r="D8" s="22" t="s">
        <v>590</v>
      </c>
      <c r="F8" s="25" t="str">
        <f t="shared" si="1"/>
        <v>北海道名寄市</v>
      </c>
      <c r="G8" s="25" t="s">
        <v>236</v>
      </c>
      <c r="H8" s="25" t="s">
        <v>247</v>
      </c>
      <c r="I8" s="25" t="s">
        <v>2018</v>
      </c>
      <c r="K8" s="25" t="str">
        <f t="shared" si="2"/>
        <v>北海道名寄市</v>
      </c>
      <c r="L8" s="25" t="s">
        <v>2001</v>
      </c>
      <c r="M8" s="25" t="s">
        <v>247</v>
      </c>
      <c r="N8" s="25" t="s">
        <v>2018</v>
      </c>
      <c r="P8" s="25" t="str">
        <f t="shared" si="3"/>
        <v>熊本県阿蘇市</v>
      </c>
      <c r="Q8" s="25" t="s">
        <v>2001</v>
      </c>
      <c r="R8" s="25" t="s">
        <v>293</v>
      </c>
      <c r="S8" s="25" t="s">
        <v>2019</v>
      </c>
    </row>
    <row r="9" spans="1:19">
      <c r="A9" s="70" t="str">
        <f t="shared" si="0"/>
        <v>東京都江東区</v>
      </c>
      <c r="B9" s="22" t="s">
        <v>1999</v>
      </c>
      <c r="C9" s="70" t="s">
        <v>263</v>
      </c>
      <c r="D9" s="22" t="s">
        <v>637</v>
      </c>
      <c r="F9" s="25" t="str">
        <f t="shared" si="1"/>
        <v>北海道歌志内市</v>
      </c>
      <c r="G9" s="25" t="s">
        <v>236</v>
      </c>
      <c r="H9" s="25" t="s">
        <v>247</v>
      </c>
      <c r="I9" s="25" t="s">
        <v>2020</v>
      </c>
      <c r="K9" s="25" t="str">
        <f t="shared" si="2"/>
        <v>北海道三笠市</v>
      </c>
      <c r="L9" s="25" t="s">
        <v>2001</v>
      </c>
      <c r="M9" s="25" t="s">
        <v>247</v>
      </c>
      <c r="N9" s="25" t="s">
        <v>2021</v>
      </c>
      <c r="P9" s="25" t="str">
        <f t="shared" si="3"/>
        <v>熊本県南阿蘇村</v>
      </c>
      <c r="Q9" s="25" t="s">
        <v>2001</v>
      </c>
      <c r="R9" s="25" t="s">
        <v>293</v>
      </c>
      <c r="S9" s="25" t="s">
        <v>2022</v>
      </c>
    </row>
    <row r="10" spans="1:19">
      <c r="A10" s="70" t="str">
        <f t="shared" si="0"/>
        <v>東京都品川区</v>
      </c>
      <c r="B10" s="22" t="s">
        <v>1999</v>
      </c>
      <c r="C10" s="70" t="s">
        <v>263</v>
      </c>
      <c r="D10" s="22" t="s">
        <v>684</v>
      </c>
      <c r="F10" s="25" t="str">
        <f t="shared" si="1"/>
        <v>北海道深川市</v>
      </c>
      <c r="G10" s="25" t="s">
        <v>236</v>
      </c>
      <c r="H10" s="25" t="s">
        <v>247</v>
      </c>
      <c r="I10" s="25" t="s">
        <v>2023</v>
      </c>
      <c r="K10" s="25" t="str">
        <f t="shared" si="2"/>
        <v>北海道滝川市</v>
      </c>
      <c r="L10" s="25" t="s">
        <v>2001</v>
      </c>
      <c r="M10" s="25" t="s">
        <v>247</v>
      </c>
      <c r="N10" s="25" t="s">
        <v>2024</v>
      </c>
      <c r="P10" s="25" t="str">
        <f t="shared" si="3"/>
        <v>長崎県島原市</v>
      </c>
      <c r="Q10" s="25" t="s">
        <v>2001</v>
      </c>
      <c r="R10" s="25" t="s">
        <v>292</v>
      </c>
      <c r="S10" s="25" t="s">
        <v>2025</v>
      </c>
    </row>
    <row r="11" spans="1:19">
      <c r="A11" s="70" t="str">
        <f t="shared" si="0"/>
        <v>東京都目黒区</v>
      </c>
      <c r="B11" s="22" t="s">
        <v>1999</v>
      </c>
      <c r="C11" s="70" t="s">
        <v>263</v>
      </c>
      <c r="D11" s="22" t="s">
        <v>731</v>
      </c>
      <c r="F11" s="25" t="str">
        <f t="shared" si="1"/>
        <v>北海道富良野市</v>
      </c>
      <c r="G11" s="25" t="s">
        <v>236</v>
      </c>
      <c r="H11" s="25" t="s">
        <v>247</v>
      </c>
      <c r="I11" s="25" t="s">
        <v>2026</v>
      </c>
      <c r="K11" s="25" t="str">
        <f t="shared" si="2"/>
        <v>北海道砂川市</v>
      </c>
      <c r="L11" s="25" t="s">
        <v>2001</v>
      </c>
      <c r="M11" s="25" t="s">
        <v>247</v>
      </c>
      <c r="N11" s="25" t="s">
        <v>2027</v>
      </c>
      <c r="P11" s="25" t="str">
        <f t="shared" si="3"/>
        <v>長崎県南島原市</v>
      </c>
      <c r="Q11" s="25" t="s">
        <v>2009</v>
      </c>
      <c r="R11" s="25" t="s">
        <v>292</v>
      </c>
      <c r="S11" s="25" t="s">
        <v>2028</v>
      </c>
    </row>
    <row r="12" spans="1:19">
      <c r="A12" s="70" t="str">
        <f t="shared" si="0"/>
        <v>東京都大田区</v>
      </c>
      <c r="B12" s="22" t="s">
        <v>1999</v>
      </c>
      <c r="C12" s="70" t="s">
        <v>263</v>
      </c>
      <c r="D12" s="22" t="s">
        <v>778</v>
      </c>
      <c r="F12" s="25" t="str">
        <f t="shared" si="1"/>
        <v>北海道留寿都村</v>
      </c>
      <c r="G12" s="25" t="s">
        <v>236</v>
      </c>
      <c r="H12" s="25" t="s">
        <v>247</v>
      </c>
      <c r="I12" s="25" t="s">
        <v>2029</v>
      </c>
      <c r="K12" s="25" t="str">
        <f t="shared" si="2"/>
        <v>北海道深川市</v>
      </c>
      <c r="L12" s="25" t="s">
        <v>2001</v>
      </c>
      <c r="M12" s="25" t="s">
        <v>247</v>
      </c>
      <c r="N12" s="25" t="s">
        <v>2023</v>
      </c>
      <c r="P12" s="25" t="str">
        <f t="shared" si="3"/>
        <v>宮崎県都城市</v>
      </c>
      <c r="Q12" s="25" t="s">
        <v>2001</v>
      </c>
      <c r="R12" s="25" t="s">
        <v>2030</v>
      </c>
      <c r="S12" s="25" t="s">
        <v>2031</v>
      </c>
    </row>
    <row r="13" spans="1:19">
      <c r="A13" s="70" t="str">
        <f t="shared" si="0"/>
        <v>東京都世田谷区</v>
      </c>
      <c r="B13" s="22" t="s">
        <v>1999</v>
      </c>
      <c r="C13" s="70" t="s">
        <v>263</v>
      </c>
      <c r="D13" s="22" t="s">
        <v>824</v>
      </c>
      <c r="F13" s="25" t="str">
        <f t="shared" si="1"/>
        <v>北海道喜茂別町</v>
      </c>
      <c r="G13" s="25" t="s">
        <v>236</v>
      </c>
      <c r="H13" s="25" t="s">
        <v>247</v>
      </c>
      <c r="I13" s="25" t="s">
        <v>2032</v>
      </c>
      <c r="K13" s="25" t="str">
        <f t="shared" si="2"/>
        <v>北海道富良野市</v>
      </c>
      <c r="L13" s="25" t="s">
        <v>2001</v>
      </c>
      <c r="M13" s="25" t="s">
        <v>247</v>
      </c>
      <c r="N13" s="25" t="s">
        <v>2026</v>
      </c>
      <c r="P13" s="25" t="str">
        <f t="shared" si="3"/>
        <v>宮崎県日南市</v>
      </c>
      <c r="Q13" s="25" t="s">
        <v>2001</v>
      </c>
      <c r="R13" s="25" t="s">
        <v>2030</v>
      </c>
      <c r="S13" s="25" t="s">
        <v>2033</v>
      </c>
    </row>
    <row r="14" spans="1:19">
      <c r="A14" s="70" t="str">
        <f t="shared" si="0"/>
        <v>東京都渋谷区</v>
      </c>
      <c r="B14" s="22" t="s">
        <v>1999</v>
      </c>
      <c r="C14" s="70" t="s">
        <v>263</v>
      </c>
      <c r="D14" s="22" t="s">
        <v>871</v>
      </c>
      <c r="F14" s="25" t="str">
        <f t="shared" si="1"/>
        <v>北海道倶知安町</v>
      </c>
      <c r="G14" s="25" t="s">
        <v>236</v>
      </c>
      <c r="H14" s="25" t="s">
        <v>247</v>
      </c>
      <c r="I14" s="25" t="s">
        <v>2034</v>
      </c>
      <c r="K14" s="25" t="str">
        <f t="shared" si="2"/>
        <v>北海道当別町</v>
      </c>
      <c r="L14" s="25" t="s">
        <v>2001</v>
      </c>
      <c r="M14" s="25" t="s">
        <v>247</v>
      </c>
      <c r="N14" s="25" t="s">
        <v>2035</v>
      </c>
      <c r="P14" s="25" t="str">
        <f t="shared" si="3"/>
        <v>宮崎県小林市</v>
      </c>
      <c r="Q14" s="25" t="s">
        <v>2001</v>
      </c>
      <c r="R14" s="25" t="s">
        <v>2030</v>
      </c>
      <c r="S14" s="25" t="s">
        <v>2036</v>
      </c>
    </row>
    <row r="15" spans="1:19">
      <c r="A15" s="70" t="str">
        <f t="shared" si="0"/>
        <v>東京都中野区</v>
      </c>
      <c r="B15" s="22" t="s">
        <v>1999</v>
      </c>
      <c r="C15" s="70" t="s">
        <v>263</v>
      </c>
      <c r="D15" s="22" t="s">
        <v>918</v>
      </c>
      <c r="F15" s="25" t="str">
        <f t="shared" si="1"/>
        <v>北海道赤井川村</v>
      </c>
      <c r="G15" s="25" t="s">
        <v>236</v>
      </c>
      <c r="H15" s="25" t="s">
        <v>247</v>
      </c>
      <c r="I15" s="25" t="s">
        <v>2037</v>
      </c>
      <c r="K15" s="25" t="str">
        <f t="shared" si="2"/>
        <v>北海道新篠津村</v>
      </c>
      <c r="L15" s="25" t="s">
        <v>2001</v>
      </c>
      <c r="M15" s="25" t="s">
        <v>247</v>
      </c>
      <c r="N15" s="25" t="s">
        <v>2038</v>
      </c>
      <c r="P15" s="25" t="str">
        <f t="shared" si="3"/>
        <v>宮崎県三股町</v>
      </c>
      <c r="Q15" s="25" t="s">
        <v>2001</v>
      </c>
      <c r="R15" s="25" t="s">
        <v>2030</v>
      </c>
      <c r="S15" s="25" t="s">
        <v>2039</v>
      </c>
    </row>
    <row r="16" spans="1:19">
      <c r="A16" s="70" t="str">
        <f t="shared" si="0"/>
        <v>東京都杉並区</v>
      </c>
      <c r="B16" s="22" t="s">
        <v>1999</v>
      </c>
      <c r="C16" s="70" t="s">
        <v>263</v>
      </c>
      <c r="D16" s="22" t="s">
        <v>965</v>
      </c>
      <c r="F16" s="25" t="str">
        <f t="shared" si="1"/>
        <v>北海道上砂川町</v>
      </c>
      <c r="G16" s="25" t="s">
        <v>236</v>
      </c>
      <c r="H16" s="25" t="s">
        <v>247</v>
      </c>
      <c r="I16" s="25" t="s">
        <v>2040</v>
      </c>
      <c r="K16" s="25" t="str">
        <f t="shared" si="2"/>
        <v>北海道木古内町</v>
      </c>
      <c r="L16" s="25" t="s">
        <v>2001</v>
      </c>
      <c r="M16" s="25" t="s">
        <v>247</v>
      </c>
      <c r="N16" s="25" t="s">
        <v>2041</v>
      </c>
      <c r="P16" s="25" t="str">
        <f t="shared" si="3"/>
        <v>宮崎県高原町</v>
      </c>
      <c r="Q16" s="25" t="s">
        <v>2001</v>
      </c>
      <c r="R16" s="25" t="s">
        <v>2030</v>
      </c>
      <c r="S16" s="25" t="s">
        <v>2042</v>
      </c>
    </row>
    <row r="17" spans="1:14">
      <c r="A17" s="70" t="str">
        <f t="shared" si="0"/>
        <v>東京都豊島区</v>
      </c>
      <c r="B17" s="22" t="s">
        <v>1999</v>
      </c>
      <c r="C17" s="70" t="s">
        <v>263</v>
      </c>
      <c r="D17" s="22" t="s">
        <v>1012</v>
      </c>
      <c r="F17" s="25" t="str">
        <f t="shared" si="1"/>
        <v>北海道妹背牛町</v>
      </c>
      <c r="G17" s="25" t="s">
        <v>236</v>
      </c>
      <c r="H17" s="25" t="s">
        <v>247</v>
      </c>
      <c r="I17" s="25" t="s">
        <v>2043</v>
      </c>
      <c r="K17" s="25" t="str">
        <f t="shared" si="2"/>
        <v>北海道八雲町</v>
      </c>
      <c r="L17" s="25" t="s">
        <v>2001</v>
      </c>
      <c r="M17" s="25" t="s">
        <v>247</v>
      </c>
      <c r="N17" s="25" t="s">
        <v>2044</v>
      </c>
    </row>
    <row r="18" spans="1:14">
      <c r="A18" s="70" t="str">
        <f t="shared" si="0"/>
        <v>東京都北区</v>
      </c>
      <c r="B18" s="22" t="s">
        <v>1999</v>
      </c>
      <c r="C18" s="70" t="s">
        <v>263</v>
      </c>
      <c r="D18" s="22" t="s">
        <v>1058</v>
      </c>
      <c r="F18" s="25" t="str">
        <f t="shared" si="1"/>
        <v>北海道秩父別町</v>
      </c>
      <c r="G18" s="25" t="s">
        <v>236</v>
      </c>
      <c r="H18" s="25" t="s">
        <v>247</v>
      </c>
      <c r="I18" s="25" t="s">
        <v>2985</v>
      </c>
      <c r="K18" s="25" t="str">
        <f t="shared" si="2"/>
        <v>北海道長万部町</v>
      </c>
      <c r="L18" s="25" t="s">
        <v>2001</v>
      </c>
      <c r="M18" s="25" t="s">
        <v>247</v>
      </c>
      <c r="N18" s="25" t="s">
        <v>2045</v>
      </c>
    </row>
    <row r="19" spans="1:14">
      <c r="A19" s="70" t="str">
        <f t="shared" si="0"/>
        <v>東京都荒川区</v>
      </c>
      <c r="B19" s="22" t="s">
        <v>1999</v>
      </c>
      <c r="C19" s="70" t="s">
        <v>263</v>
      </c>
      <c r="D19" s="22" t="s">
        <v>1101</v>
      </c>
      <c r="F19" s="25" t="str">
        <f t="shared" si="1"/>
        <v>北海道雨竜町</v>
      </c>
      <c r="G19" s="25" t="s">
        <v>236</v>
      </c>
      <c r="H19" s="25" t="s">
        <v>247</v>
      </c>
      <c r="I19" s="25" t="s">
        <v>2986</v>
      </c>
      <c r="K19" s="25" t="str">
        <f t="shared" si="2"/>
        <v>北海道厚沢部町</v>
      </c>
      <c r="L19" s="25" t="s">
        <v>2001</v>
      </c>
      <c r="M19" s="25" t="s">
        <v>247</v>
      </c>
      <c r="N19" s="25" t="s">
        <v>2046</v>
      </c>
    </row>
    <row r="20" spans="1:14">
      <c r="A20" s="70" t="str">
        <f t="shared" si="0"/>
        <v>東京都板橋区</v>
      </c>
      <c r="B20" s="22" t="s">
        <v>1999</v>
      </c>
      <c r="C20" s="70" t="s">
        <v>263</v>
      </c>
      <c r="D20" s="22" t="s">
        <v>1143</v>
      </c>
      <c r="F20" s="25" t="str">
        <f t="shared" si="1"/>
        <v>北海道北竜町</v>
      </c>
      <c r="G20" s="25" t="s">
        <v>236</v>
      </c>
      <c r="H20" s="25" t="s">
        <v>247</v>
      </c>
      <c r="I20" s="25" t="s">
        <v>2987</v>
      </c>
      <c r="K20" s="25" t="str">
        <f t="shared" si="2"/>
        <v>北海道今金町</v>
      </c>
      <c r="L20" s="25" t="s">
        <v>2001</v>
      </c>
      <c r="M20" s="25" t="s">
        <v>247</v>
      </c>
      <c r="N20" s="25" t="s">
        <v>2047</v>
      </c>
    </row>
    <row r="21" spans="1:14">
      <c r="A21" s="70" t="str">
        <f t="shared" si="0"/>
        <v>東京都練馬区</v>
      </c>
      <c r="B21" s="22" t="s">
        <v>1999</v>
      </c>
      <c r="C21" s="70" t="s">
        <v>263</v>
      </c>
      <c r="D21" s="22" t="s">
        <v>1186</v>
      </c>
      <c r="F21" s="25" t="str">
        <f t="shared" si="1"/>
        <v>北海道沼田町</v>
      </c>
      <c r="G21" s="25" t="s">
        <v>236</v>
      </c>
      <c r="H21" s="25" t="s">
        <v>247</v>
      </c>
      <c r="I21" s="25" t="s">
        <v>2988</v>
      </c>
      <c r="K21" s="25" t="str">
        <f t="shared" si="2"/>
        <v>北海道黒松内町</v>
      </c>
      <c r="L21" s="25" t="s">
        <v>2001</v>
      </c>
      <c r="M21" s="25" t="s">
        <v>247</v>
      </c>
      <c r="N21" s="25" t="s">
        <v>2048</v>
      </c>
    </row>
    <row r="22" spans="1:14">
      <c r="A22" s="70" t="str">
        <f t="shared" si="0"/>
        <v>東京都足立区</v>
      </c>
      <c r="B22" s="22" t="s">
        <v>1999</v>
      </c>
      <c r="C22" s="70" t="s">
        <v>263</v>
      </c>
      <c r="D22" s="22" t="s">
        <v>1223</v>
      </c>
      <c r="F22" s="25" t="str">
        <f t="shared" si="1"/>
        <v>北海道幌加内町</v>
      </c>
      <c r="G22" s="25" t="s">
        <v>236</v>
      </c>
      <c r="H22" s="25" t="s">
        <v>247</v>
      </c>
      <c r="I22" s="25" t="s">
        <v>2989</v>
      </c>
      <c r="K22" s="25" t="str">
        <f t="shared" si="2"/>
        <v>北海道蘭越町</v>
      </c>
      <c r="L22" s="25" t="s">
        <v>2001</v>
      </c>
      <c r="M22" s="25" t="s">
        <v>247</v>
      </c>
      <c r="N22" s="25" t="s">
        <v>2049</v>
      </c>
    </row>
    <row r="23" spans="1:14">
      <c r="A23" s="70" t="str">
        <f t="shared" si="0"/>
        <v>東京都葛飾区</v>
      </c>
      <c r="B23" s="22" t="s">
        <v>1999</v>
      </c>
      <c r="C23" s="70" t="s">
        <v>263</v>
      </c>
      <c r="D23" s="22" t="s">
        <v>1257</v>
      </c>
      <c r="F23" s="25" t="str">
        <f t="shared" si="1"/>
        <v>北海道音威子府村</v>
      </c>
      <c r="G23" s="25" t="s">
        <v>236</v>
      </c>
      <c r="H23" s="25" t="s">
        <v>247</v>
      </c>
      <c r="I23" s="25" t="s">
        <v>2050</v>
      </c>
      <c r="K23" s="25" t="str">
        <f t="shared" si="2"/>
        <v>北海道ニセコ町</v>
      </c>
      <c r="L23" s="25" t="s">
        <v>2001</v>
      </c>
      <c r="M23" s="25" t="s">
        <v>247</v>
      </c>
      <c r="N23" s="25" t="s">
        <v>2051</v>
      </c>
    </row>
    <row r="24" spans="1:14">
      <c r="A24" s="70" t="str">
        <f t="shared" si="0"/>
        <v>東京都江戸川区</v>
      </c>
      <c r="B24" s="22" t="s">
        <v>1999</v>
      </c>
      <c r="C24" s="70" t="s">
        <v>263</v>
      </c>
      <c r="D24" s="22" t="s">
        <v>1290</v>
      </c>
      <c r="F24" s="25" t="str">
        <f t="shared" si="1"/>
        <v>北海道中川町</v>
      </c>
      <c r="G24" s="25" t="s">
        <v>236</v>
      </c>
      <c r="H24" s="25" t="s">
        <v>247</v>
      </c>
      <c r="I24" s="25" t="s">
        <v>2052</v>
      </c>
      <c r="K24" s="25" t="str">
        <f t="shared" si="2"/>
        <v>北海道真狩村</v>
      </c>
      <c r="L24" s="25" t="s">
        <v>2001</v>
      </c>
      <c r="M24" s="25" t="s">
        <v>247</v>
      </c>
      <c r="N24" s="25" t="s">
        <v>2053</v>
      </c>
    </row>
    <row r="25" spans="1:14">
      <c r="A25" s="70" t="str">
        <f t="shared" si="0"/>
        <v>茨城県取手市</v>
      </c>
      <c r="B25" s="22" t="s">
        <v>191</v>
      </c>
      <c r="C25" s="70" t="s">
        <v>258</v>
      </c>
      <c r="D25" s="22" t="s">
        <v>2054</v>
      </c>
      <c r="F25" s="25" t="str">
        <f t="shared" si="1"/>
        <v>北海道美深町</v>
      </c>
      <c r="G25" s="25" t="s">
        <v>236</v>
      </c>
      <c r="H25" s="25" t="s">
        <v>247</v>
      </c>
      <c r="I25" s="25" t="s">
        <v>2055</v>
      </c>
      <c r="K25" s="25" t="str">
        <f t="shared" si="2"/>
        <v>北海道留寿都村</v>
      </c>
      <c r="L25" s="25" t="s">
        <v>2001</v>
      </c>
      <c r="M25" s="25" t="s">
        <v>247</v>
      </c>
      <c r="N25" s="25" t="s">
        <v>2056</v>
      </c>
    </row>
    <row r="26" spans="1:14">
      <c r="A26" s="70" t="str">
        <f t="shared" si="0"/>
        <v>茨城県つくば市</v>
      </c>
      <c r="B26" s="22" t="s">
        <v>191</v>
      </c>
      <c r="C26" s="70" t="s">
        <v>258</v>
      </c>
      <c r="D26" s="22" t="s">
        <v>2057</v>
      </c>
      <c r="F26" s="25" t="str">
        <f t="shared" si="1"/>
        <v>北海道幌加内町</v>
      </c>
      <c r="G26" s="25" t="s">
        <v>236</v>
      </c>
      <c r="H26" s="25" t="s">
        <v>247</v>
      </c>
      <c r="I26" s="25" t="s">
        <v>2989</v>
      </c>
      <c r="K26" s="25" t="str">
        <f t="shared" si="2"/>
        <v>北海道喜茂別町</v>
      </c>
      <c r="L26" s="25" t="s">
        <v>2001</v>
      </c>
      <c r="M26" s="25" t="s">
        <v>247</v>
      </c>
      <c r="N26" s="25" t="s">
        <v>2058</v>
      </c>
    </row>
    <row r="27" spans="1:14">
      <c r="A27" s="70" t="str">
        <f t="shared" si="0"/>
        <v>埼玉県和光市</v>
      </c>
      <c r="B27" s="22" t="s">
        <v>191</v>
      </c>
      <c r="C27" s="70" t="s">
        <v>261</v>
      </c>
      <c r="D27" s="22" t="s">
        <v>2059</v>
      </c>
      <c r="F27" s="25" t="str">
        <f t="shared" si="1"/>
        <v>北海道下川町</v>
      </c>
      <c r="G27" s="25" t="s">
        <v>236</v>
      </c>
      <c r="H27" s="25" t="s">
        <v>247</v>
      </c>
      <c r="I27" s="25" t="s">
        <v>2060</v>
      </c>
      <c r="K27" s="25" t="str">
        <f t="shared" si="2"/>
        <v>北海道京極町</v>
      </c>
      <c r="L27" s="25" t="s">
        <v>2001</v>
      </c>
      <c r="M27" s="25" t="s">
        <v>247</v>
      </c>
      <c r="N27" s="25" t="s">
        <v>2061</v>
      </c>
    </row>
    <row r="28" spans="1:14">
      <c r="A28" s="70" t="str">
        <f t="shared" si="0"/>
        <v>千葉県我孫子市</v>
      </c>
      <c r="B28" s="22" t="s">
        <v>191</v>
      </c>
      <c r="C28" s="70" t="s">
        <v>262</v>
      </c>
      <c r="D28" s="22" t="s">
        <v>2062</v>
      </c>
      <c r="F28" s="25" t="str">
        <f t="shared" si="1"/>
        <v>北海道剣淵町</v>
      </c>
      <c r="G28" s="25" t="s">
        <v>236</v>
      </c>
      <c r="H28" s="25" t="s">
        <v>247</v>
      </c>
      <c r="I28" s="25" t="s">
        <v>2063</v>
      </c>
      <c r="K28" s="25" t="str">
        <f t="shared" si="2"/>
        <v>北海道倶知安町</v>
      </c>
      <c r="L28" s="25" t="s">
        <v>2001</v>
      </c>
      <c r="M28" s="25" t="s">
        <v>247</v>
      </c>
      <c r="N28" s="25" t="s">
        <v>2064</v>
      </c>
    </row>
    <row r="29" spans="1:14">
      <c r="A29" s="70" t="str">
        <f t="shared" si="0"/>
        <v>千葉県袖ケ浦市</v>
      </c>
      <c r="B29" s="22" t="s">
        <v>191</v>
      </c>
      <c r="C29" s="70" t="s">
        <v>262</v>
      </c>
      <c r="D29" s="22" t="s">
        <v>2939</v>
      </c>
      <c r="F29" s="25" t="str">
        <f t="shared" si="1"/>
        <v>北海道愛別町</v>
      </c>
      <c r="G29" s="25" t="s">
        <v>236</v>
      </c>
      <c r="H29" s="25" t="s">
        <v>247</v>
      </c>
      <c r="I29" s="25" t="s">
        <v>2065</v>
      </c>
      <c r="K29" s="25" t="str">
        <f t="shared" si="2"/>
        <v>北海道豊浦町</v>
      </c>
      <c r="L29" s="25" t="s">
        <v>2001</v>
      </c>
      <c r="M29" s="25" t="s">
        <v>247</v>
      </c>
      <c r="N29" s="25" t="s">
        <v>2066</v>
      </c>
    </row>
    <row r="30" spans="1:14">
      <c r="A30" s="70" t="str">
        <f t="shared" si="0"/>
        <v>千葉県印西市</v>
      </c>
      <c r="B30" s="22" t="s">
        <v>191</v>
      </c>
      <c r="C30" s="70" t="s">
        <v>262</v>
      </c>
      <c r="D30" s="22" t="s">
        <v>2067</v>
      </c>
      <c r="F30" s="25" t="str">
        <f t="shared" si="1"/>
        <v>北海道和寒町</v>
      </c>
      <c r="G30" s="25" t="s">
        <v>236</v>
      </c>
      <c r="H30" s="25" t="s">
        <v>247</v>
      </c>
      <c r="I30" s="25" t="s">
        <v>2068</v>
      </c>
      <c r="K30" s="25" t="str">
        <f t="shared" si="2"/>
        <v>北海道共和町</v>
      </c>
      <c r="L30" s="25" t="s">
        <v>2001</v>
      </c>
      <c r="M30" s="25" t="s">
        <v>247</v>
      </c>
      <c r="N30" s="25" t="s">
        <v>2069</v>
      </c>
    </row>
    <row r="31" spans="1:14">
      <c r="A31" s="70" t="str">
        <f t="shared" si="0"/>
        <v>東京都調布市</v>
      </c>
      <c r="B31" s="22" t="s">
        <v>191</v>
      </c>
      <c r="C31" s="70" t="s">
        <v>263</v>
      </c>
      <c r="D31" s="22" t="s">
        <v>2070</v>
      </c>
      <c r="F31" s="25" t="str">
        <f t="shared" si="1"/>
        <v>北海道当麻町</v>
      </c>
      <c r="G31" s="25" t="s">
        <v>236</v>
      </c>
      <c r="H31" s="25" t="s">
        <v>247</v>
      </c>
      <c r="I31" s="25" t="s">
        <v>2071</v>
      </c>
      <c r="K31" s="25" t="str">
        <f t="shared" si="2"/>
        <v>北海道岩内町</v>
      </c>
      <c r="L31" s="25" t="s">
        <v>2001</v>
      </c>
      <c r="M31" s="25" t="s">
        <v>247</v>
      </c>
      <c r="N31" s="25" t="s">
        <v>2072</v>
      </c>
    </row>
    <row r="32" spans="1:14">
      <c r="A32" s="70" t="str">
        <f t="shared" si="0"/>
        <v>東京都町田市</v>
      </c>
      <c r="B32" s="22" t="s">
        <v>191</v>
      </c>
      <c r="C32" s="70" t="s">
        <v>263</v>
      </c>
      <c r="D32" s="22" t="s">
        <v>2073</v>
      </c>
      <c r="F32" s="25" t="str">
        <f t="shared" si="1"/>
        <v>北海道鷹栖町</v>
      </c>
      <c r="G32" s="25" t="s">
        <v>236</v>
      </c>
      <c r="H32" s="25" t="s">
        <v>247</v>
      </c>
      <c r="I32" s="25" t="s">
        <v>2074</v>
      </c>
      <c r="K32" s="25" t="str">
        <f t="shared" si="2"/>
        <v>北海道神恵内村</v>
      </c>
      <c r="L32" s="25" t="s">
        <v>2001</v>
      </c>
      <c r="M32" s="25" t="s">
        <v>247</v>
      </c>
      <c r="N32" s="25" t="s">
        <v>2075</v>
      </c>
    </row>
    <row r="33" spans="1:14">
      <c r="A33" s="70" t="str">
        <f t="shared" si="0"/>
        <v>東京都小平市</v>
      </c>
      <c r="B33" s="22" t="s">
        <v>191</v>
      </c>
      <c r="C33" s="70" t="s">
        <v>263</v>
      </c>
      <c r="D33" s="22" t="s">
        <v>2076</v>
      </c>
      <c r="F33" s="25" t="str">
        <f t="shared" si="1"/>
        <v>北海道東神楽町</v>
      </c>
      <c r="G33" s="25" t="s">
        <v>236</v>
      </c>
      <c r="H33" s="25" t="s">
        <v>247</v>
      </c>
      <c r="I33" s="25" t="s">
        <v>2077</v>
      </c>
      <c r="K33" s="25" t="str">
        <f t="shared" si="2"/>
        <v>北海道積丹町</v>
      </c>
      <c r="L33" s="25" t="s">
        <v>2001</v>
      </c>
      <c r="M33" s="25" t="s">
        <v>247</v>
      </c>
      <c r="N33" s="25" t="s">
        <v>2078</v>
      </c>
    </row>
    <row r="34" spans="1:14">
      <c r="A34" s="70" t="str">
        <f t="shared" si="0"/>
        <v>東京都日野市</v>
      </c>
      <c r="B34" s="22" t="s">
        <v>191</v>
      </c>
      <c r="C34" s="70" t="s">
        <v>263</v>
      </c>
      <c r="D34" s="22" t="s">
        <v>2079</v>
      </c>
      <c r="F34" s="25" t="str">
        <f t="shared" si="1"/>
        <v>北海道比布町</v>
      </c>
      <c r="G34" s="25" t="s">
        <v>236</v>
      </c>
      <c r="H34" s="25" t="s">
        <v>247</v>
      </c>
      <c r="I34" s="25" t="s">
        <v>2080</v>
      </c>
      <c r="K34" s="25" t="str">
        <f t="shared" si="2"/>
        <v>北海道古平町</v>
      </c>
      <c r="L34" s="25" t="s">
        <v>2001</v>
      </c>
      <c r="M34" s="25" t="s">
        <v>247</v>
      </c>
      <c r="N34" s="25" t="s">
        <v>2081</v>
      </c>
    </row>
    <row r="35" spans="1:14">
      <c r="A35" s="70" t="str">
        <f t="shared" si="0"/>
        <v>東京都国分寺市</v>
      </c>
      <c r="B35" s="22" t="s">
        <v>191</v>
      </c>
      <c r="C35" s="70" t="s">
        <v>263</v>
      </c>
      <c r="D35" s="22" t="s">
        <v>2082</v>
      </c>
      <c r="F35" s="25" t="str">
        <f t="shared" si="1"/>
        <v>北海道上川町</v>
      </c>
      <c r="G35" s="25" t="s">
        <v>236</v>
      </c>
      <c r="H35" s="25" t="s">
        <v>247</v>
      </c>
      <c r="I35" s="25" t="s">
        <v>2083</v>
      </c>
      <c r="K35" s="25" t="str">
        <f t="shared" si="2"/>
        <v>北海道仁木町</v>
      </c>
      <c r="L35" s="25" t="s">
        <v>2001</v>
      </c>
      <c r="M35" s="25" t="s">
        <v>247</v>
      </c>
      <c r="N35" s="25" t="s">
        <v>2084</v>
      </c>
    </row>
    <row r="36" spans="1:14">
      <c r="A36" s="70" t="str">
        <f t="shared" si="0"/>
        <v>東京都狛江市</v>
      </c>
      <c r="B36" s="22" t="s">
        <v>191</v>
      </c>
      <c r="C36" s="70" t="s">
        <v>263</v>
      </c>
      <c r="D36" s="22" t="s">
        <v>2085</v>
      </c>
      <c r="F36" s="25" t="str">
        <f t="shared" si="1"/>
        <v>北海道東川町</v>
      </c>
      <c r="G36" s="25" t="s">
        <v>236</v>
      </c>
      <c r="H36" s="25" t="s">
        <v>247</v>
      </c>
      <c r="I36" s="25" t="s">
        <v>2086</v>
      </c>
      <c r="K36" s="25" t="str">
        <f t="shared" si="2"/>
        <v>北海道赤井川村</v>
      </c>
      <c r="L36" s="25" t="s">
        <v>2001</v>
      </c>
      <c r="M36" s="25" t="s">
        <v>247</v>
      </c>
      <c r="N36" s="25" t="s">
        <v>2037</v>
      </c>
    </row>
    <row r="37" spans="1:14">
      <c r="A37" s="70" t="str">
        <f t="shared" si="0"/>
        <v>東京都清瀬市</v>
      </c>
      <c r="B37" s="22" t="s">
        <v>191</v>
      </c>
      <c r="C37" s="70" t="s">
        <v>263</v>
      </c>
      <c r="D37" s="22" t="s">
        <v>2087</v>
      </c>
      <c r="F37" s="25" t="str">
        <f t="shared" si="1"/>
        <v>北海道美瑛町</v>
      </c>
      <c r="G37" s="25" t="s">
        <v>236</v>
      </c>
      <c r="H37" s="25" t="s">
        <v>247</v>
      </c>
      <c r="I37" s="25" t="s">
        <v>2088</v>
      </c>
      <c r="K37" s="25" t="str">
        <f t="shared" si="2"/>
        <v>北海道月形町</v>
      </c>
      <c r="L37" s="25" t="s">
        <v>2001</v>
      </c>
      <c r="M37" s="25" t="s">
        <v>247</v>
      </c>
      <c r="N37" s="25" t="s">
        <v>2089</v>
      </c>
    </row>
    <row r="38" spans="1:14">
      <c r="A38" s="70" t="str">
        <f t="shared" si="0"/>
        <v>東京都多摩市</v>
      </c>
      <c r="B38" s="22" t="s">
        <v>191</v>
      </c>
      <c r="C38" s="70" t="s">
        <v>263</v>
      </c>
      <c r="D38" s="22" t="s">
        <v>2090</v>
      </c>
      <c r="F38" s="25" t="str">
        <f t="shared" si="1"/>
        <v>北海道上富良野町</v>
      </c>
      <c r="G38" s="25" t="s">
        <v>236</v>
      </c>
      <c r="H38" s="25" t="s">
        <v>247</v>
      </c>
      <c r="I38" s="25" t="s">
        <v>2091</v>
      </c>
      <c r="K38" s="25" t="str">
        <f t="shared" si="2"/>
        <v>北海道羅臼町</v>
      </c>
      <c r="L38" s="25" t="s">
        <v>2001</v>
      </c>
      <c r="M38" s="25" t="s">
        <v>247</v>
      </c>
      <c r="N38" s="25" t="s">
        <v>2092</v>
      </c>
    </row>
    <row r="39" spans="1:14">
      <c r="A39" s="70" t="str">
        <f t="shared" si="0"/>
        <v>東京都武蔵野市</v>
      </c>
      <c r="B39" s="22" t="s">
        <v>191</v>
      </c>
      <c r="C39" s="70" t="s">
        <v>263</v>
      </c>
      <c r="D39" s="22" t="s">
        <v>2093</v>
      </c>
      <c r="F39" s="25" t="str">
        <f t="shared" si="1"/>
        <v>北海道中富良野町</v>
      </c>
      <c r="G39" s="25" t="s">
        <v>236</v>
      </c>
      <c r="H39" s="25" t="s">
        <v>247</v>
      </c>
      <c r="I39" s="25" t="s">
        <v>2094</v>
      </c>
      <c r="K39" s="25" t="str">
        <f t="shared" si="2"/>
        <v>北海道新十津川町</v>
      </c>
      <c r="L39" s="25" t="s">
        <v>2001</v>
      </c>
      <c r="M39" s="25" t="s">
        <v>247</v>
      </c>
      <c r="N39" s="25" t="s">
        <v>2095</v>
      </c>
    </row>
    <row r="40" spans="1:14">
      <c r="A40" s="70" t="str">
        <f t="shared" si="0"/>
        <v>神奈川県横浜市</v>
      </c>
      <c r="B40" s="22" t="s">
        <v>191</v>
      </c>
      <c r="C40" s="70" t="s">
        <v>264</v>
      </c>
      <c r="D40" s="22" t="s">
        <v>2096</v>
      </c>
      <c r="F40" s="25" t="str">
        <f t="shared" si="1"/>
        <v>北海道南富良野町</v>
      </c>
      <c r="G40" s="25" t="s">
        <v>236</v>
      </c>
      <c r="H40" s="25" t="s">
        <v>247</v>
      </c>
      <c r="I40" s="25" t="s">
        <v>2097</v>
      </c>
      <c r="K40" s="25" t="str">
        <f t="shared" si="2"/>
        <v>北海道妹背牛町</v>
      </c>
      <c r="L40" s="25" t="s">
        <v>2001</v>
      </c>
      <c r="M40" s="25" t="s">
        <v>247</v>
      </c>
      <c r="N40" s="25" t="s">
        <v>2098</v>
      </c>
    </row>
    <row r="41" spans="1:14">
      <c r="A41" s="70" t="str">
        <f t="shared" si="0"/>
        <v>神奈川県川崎市</v>
      </c>
      <c r="B41" s="22" t="s">
        <v>191</v>
      </c>
      <c r="C41" s="70" t="s">
        <v>264</v>
      </c>
      <c r="D41" s="22" t="s">
        <v>2099</v>
      </c>
      <c r="F41" s="25" t="str">
        <f t="shared" si="1"/>
        <v>北海道占冠村</v>
      </c>
      <c r="G41" s="25" t="s">
        <v>236</v>
      </c>
      <c r="H41" s="25" t="s">
        <v>247</v>
      </c>
      <c r="I41" s="25" t="s">
        <v>2100</v>
      </c>
      <c r="K41" s="25" t="str">
        <f t="shared" si="2"/>
        <v>北海道秩父別町</v>
      </c>
      <c r="L41" s="25" t="s">
        <v>2001</v>
      </c>
      <c r="M41" s="25" t="s">
        <v>247</v>
      </c>
      <c r="N41" s="25" t="s">
        <v>2101</v>
      </c>
    </row>
    <row r="42" spans="1:14">
      <c r="A42" s="70" t="str">
        <f t="shared" si="0"/>
        <v>神奈川県厚木市</v>
      </c>
      <c r="B42" s="22" t="s">
        <v>191</v>
      </c>
      <c r="C42" s="70" t="s">
        <v>264</v>
      </c>
      <c r="D42" s="22" t="s">
        <v>2102</v>
      </c>
      <c r="F42" s="25" t="str">
        <f t="shared" si="1"/>
        <v>北海道浜頓別町</v>
      </c>
      <c r="G42" s="25" t="s">
        <v>236</v>
      </c>
      <c r="H42" s="25" t="s">
        <v>247</v>
      </c>
      <c r="I42" s="25" t="s">
        <v>2103</v>
      </c>
      <c r="K42" s="25" t="str">
        <f t="shared" si="2"/>
        <v>北海道雨竜町</v>
      </c>
      <c r="L42" s="25" t="s">
        <v>2001</v>
      </c>
      <c r="M42" s="25" t="s">
        <v>247</v>
      </c>
      <c r="N42" s="25" t="s">
        <v>2104</v>
      </c>
    </row>
    <row r="43" spans="1:14">
      <c r="A43" s="70" t="str">
        <f t="shared" si="0"/>
        <v>愛知県刈谷市</v>
      </c>
      <c r="B43" s="22" t="s">
        <v>191</v>
      </c>
      <c r="C43" s="70" t="s">
        <v>273</v>
      </c>
      <c r="D43" s="22" t="s">
        <v>2105</v>
      </c>
      <c r="F43" s="25" t="str">
        <f t="shared" si="1"/>
        <v>北海道中頓別町</v>
      </c>
      <c r="G43" s="25" t="s">
        <v>236</v>
      </c>
      <c r="H43" s="25" t="s">
        <v>247</v>
      </c>
      <c r="I43" s="25" t="s">
        <v>2106</v>
      </c>
      <c r="K43" s="25" t="str">
        <f t="shared" si="2"/>
        <v>北海道北竜町</v>
      </c>
      <c r="L43" s="25" t="s">
        <v>2001</v>
      </c>
      <c r="M43" s="25" t="s">
        <v>247</v>
      </c>
      <c r="N43" s="25" t="s">
        <v>2107</v>
      </c>
    </row>
    <row r="44" spans="1:14">
      <c r="A44" s="70" t="str">
        <f t="shared" si="0"/>
        <v>愛知県豊田市</v>
      </c>
      <c r="B44" s="22" t="s">
        <v>191</v>
      </c>
      <c r="C44" s="70" t="s">
        <v>273</v>
      </c>
      <c r="D44" s="22" t="s">
        <v>2108</v>
      </c>
      <c r="F44" s="25" t="str">
        <f t="shared" si="1"/>
        <v>北海道幌延町</v>
      </c>
      <c r="G44" s="25" t="s">
        <v>236</v>
      </c>
      <c r="H44" s="25" t="s">
        <v>247</v>
      </c>
      <c r="I44" s="25" t="s">
        <v>2109</v>
      </c>
      <c r="K44" s="25" t="str">
        <f t="shared" si="2"/>
        <v>北海道沼田町</v>
      </c>
      <c r="L44" s="25" t="s">
        <v>2001</v>
      </c>
      <c r="M44" s="25" t="s">
        <v>247</v>
      </c>
      <c r="N44" s="25" t="s">
        <v>2110</v>
      </c>
    </row>
    <row r="45" spans="1:14">
      <c r="A45" s="70" t="str">
        <f t="shared" si="0"/>
        <v>愛知県日進市</v>
      </c>
      <c r="B45" s="22" t="s">
        <v>191</v>
      </c>
      <c r="C45" s="70" t="s">
        <v>273</v>
      </c>
      <c r="D45" s="22" t="s">
        <v>2111</v>
      </c>
      <c r="F45" s="25" t="str">
        <f t="shared" si="1"/>
        <v>北海道美幌町</v>
      </c>
      <c r="G45" s="25" t="s">
        <v>236</v>
      </c>
      <c r="H45" s="25" t="s">
        <v>247</v>
      </c>
      <c r="I45" s="25" t="s">
        <v>2990</v>
      </c>
      <c r="K45" s="25" t="str">
        <f t="shared" si="2"/>
        <v>北海道幌加内町</v>
      </c>
      <c r="L45" s="25" t="s">
        <v>2001</v>
      </c>
      <c r="M45" s="25" t="s">
        <v>247</v>
      </c>
      <c r="N45" s="25" t="s">
        <v>2112</v>
      </c>
    </row>
    <row r="46" spans="1:14">
      <c r="A46" s="70" t="str">
        <f t="shared" si="0"/>
        <v>京都府長岡京市</v>
      </c>
      <c r="B46" s="22" t="s">
        <v>191</v>
      </c>
      <c r="C46" s="70" t="s">
        <v>276</v>
      </c>
      <c r="D46" s="22" t="s">
        <v>2113</v>
      </c>
      <c r="F46" s="25" t="str">
        <f t="shared" si="1"/>
        <v>北海道津別町</v>
      </c>
      <c r="G46" s="25" t="s">
        <v>236</v>
      </c>
      <c r="H46" s="25" t="s">
        <v>247</v>
      </c>
      <c r="I46" s="25" t="s">
        <v>2991</v>
      </c>
      <c r="K46" s="25" t="str">
        <f t="shared" si="2"/>
        <v>北海道鷹栖町</v>
      </c>
      <c r="L46" s="25" t="s">
        <v>2001</v>
      </c>
      <c r="M46" s="25" t="s">
        <v>247</v>
      </c>
      <c r="N46" s="25" t="s">
        <v>2114</v>
      </c>
    </row>
    <row r="47" spans="1:14">
      <c r="A47" s="70" t="str">
        <f t="shared" si="0"/>
        <v>大阪府大阪市</v>
      </c>
      <c r="B47" s="22" t="s">
        <v>191</v>
      </c>
      <c r="C47" s="70" t="s">
        <v>277</v>
      </c>
      <c r="D47" s="22" t="s">
        <v>2115</v>
      </c>
      <c r="F47" s="25" t="str">
        <f t="shared" si="1"/>
        <v>北海道大空町</v>
      </c>
      <c r="G47" s="25" t="s">
        <v>236</v>
      </c>
      <c r="H47" s="25" t="s">
        <v>247</v>
      </c>
      <c r="I47" s="25" t="s">
        <v>2992</v>
      </c>
      <c r="K47" s="25" t="str">
        <f t="shared" si="2"/>
        <v>北海道当麻町</v>
      </c>
      <c r="L47" s="25" t="s">
        <v>2001</v>
      </c>
      <c r="M47" s="25" t="s">
        <v>247</v>
      </c>
      <c r="N47" s="25" t="s">
        <v>2071</v>
      </c>
    </row>
    <row r="48" spans="1:14">
      <c r="A48" s="70" t="str">
        <f t="shared" si="0"/>
        <v>大阪府守口市</v>
      </c>
      <c r="B48" s="22" t="s">
        <v>191</v>
      </c>
      <c r="C48" s="70" t="s">
        <v>277</v>
      </c>
      <c r="D48" s="22" t="s">
        <v>2116</v>
      </c>
      <c r="F48" s="25" t="str">
        <f t="shared" si="1"/>
        <v>北海道清里町</v>
      </c>
      <c r="G48" s="25" t="s">
        <v>236</v>
      </c>
      <c r="H48" s="25" t="s">
        <v>247</v>
      </c>
      <c r="I48" s="25" t="s">
        <v>2117</v>
      </c>
      <c r="K48" s="25" t="str">
        <f t="shared" si="2"/>
        <v>北海道愛別町</v>
      </c>
      <c r="L48" s="25" t="s">
        <v>2001</v>
      </c>
      <c r="M48" s="25" t="s">
        <v>247</v>
      </c>
      <c r="N48" s="25" t="s">
        <v>2065</v>
      </c>
    </row>
    <row r="49" spans="1:14">
      <c r="A49" s="70" t="str">
        <f t="shared" si="0"/>
        <v>茨城県守谷市</v>
      </c>
      <c r="B49" s="22" t="s">
        <v>2996</v>
      </c>
      <c r="C49" s="70" t="s">
        <v>258</v>
      </c>
      <c r="D49" s="22" t="s">
        <v>2118</v>
      </c>
      <c r="F49" s="25" t="str">
        <f t="shared" si="1"/>
        <v>北海道小清水町</v>
      </c>
      <c r="G49" s="25" t="s">
        <v>236</v>
      </c>
      <c r="H49" s="25" t="s">
        <v>247</v>
      </c>
      <c r="I49" s="25" t="s">
        <v>2119</v>
      </c>
      <c r="K49" s="25" t="str">
        <f t="shared" si="2"/>
        <v>北海道上川町</v>
      </c>
      <c r="L49" s="25" t="s">
        <v>2001</v>
      </c>
      <c r="M49" s="25" t="s">
        <v>247</v>
      </c>
      <c r="N49" s="25" t="s">
        <v>2120</v>
      </c>
    </row>
    <row r="50" spans="1:14">
      <c r="A50" s="70" t="str">
        <f t="shared" si="0"/>
        <v>埼玉県さいたま市</v>
      </c>
      <c r="B50" s="22" t="s">
        <v>2996</v>
      </c>
      <c r="C50" s="70" t="s">
        <v>261</v>
      </c>
      <c r="D50" s="22" t="s">
        <v>2121</v>
      </c>
      <c r="F50" s="25" t="str">
        <f t="shared" si="1"/>
        <v>北海道訓子府町</v>
      </c>
      <c r="G50" s="25" t="s">
        <v>236</v>
      </c>
      <c r="H50" s="25" t="s">
        <v>247</v>
      </c>
      <c r="I50" s="25" t="s">
        <v>2993</v>
      </c>
      <c r="K50" s="25" t="str">
        <f t="shared" si="2"/>
        <v>北海道東川町</v>
      </c>
      <c r="L50" s="25" t="s">
        <v>2001</v>
      </c>
      <c r="M50" s="25" t="s">
        <v>247</v>
      </c>
      <c r="N50" s="25" t="s">
        <v>2122</v>
      </c>
    </row>
    <row r="51" spans="1:14">
      <c r="A51" s="70" t="str">
        <f t="shared" si="0"/>
        <v>埼玉県蕨市</v>
      </c>
      <c r="B51" s="22" t="s">
        <v>2996</v>
      </c>
      <c r="C51" s="70" t="s">
        <v>261</v>
      </c>
      <c r="D51" s="22" t="s">
        <v>2123</v>
      </c>
      <c r="F51" s="25" t="str">
        <f t="shared" si="1"/>
        <v>北海道置戸町</v>
      </c>
      <c r="G51" s="25" t="s">
        <v>236</v>
      </c>
      <c r="H51" s="25" t="s">
        <v>247</v>
      </c>
      <c r="I51" s="25" t="s">
        <v>2994</v>
      </c>
      <c r="K51" s="25" t="str">
        <f t="shared" si="2"/>
        <v>北海道美瑛町</v>
      </c>
      <c r="L51" s="25" t="s">
        <v>2001</v>
      </c>
      <c r="M51" s="25" t="s">
        <v>247</v>
      </c>
      <c r="N51" s="25" t="s">
        <v>2088</v>
      </c>
    </row>
    <row r="52" spans="1:14">
      <c r="A52" s="70" t="str">
        <f t="shared" si="0"/>
        <v>埼玉県志木市</v>
      </c>
      <c r="B52" s="22" t="s">
        <v>3082</v>
      </c>
      <c r="C52" s="70" t="s">
        <v>261</v>
      </c>
      <c r="D52" s="22" t="s">
        <v>2124</v>
      </c>
      <c r="F52" s="25" t="str">
        <f t="shared" si="1"/>
        <v>北海道佐呂間町</v>
      </c>
      <c r="G52" s="25" t="s">
        <v>236</v>
      </c>
      <c r="H52" s="25" t="s">
        <v>247</v>
      </c>
      <c r="I52" s="25" t="s">
        <v>2995</v>
      </c>
      <c r="K52" s="25" t="str">
        <f t="shared" si="2"/>
        <v>北海道和寒町</v>
      </c>
      <c r="L52" s="25" t="s">
        <v>2001</v>
      </c>
      <c r="M52" s="25" t="s">
        <v>247</v>
      </c>
      <c r="N52" s="25" t="s">
        <v>2068</v>
      </c>
    </row>
    <row r="53" spans="1:14">
      <c r="A53" s="70" t="str">
        <f t="shared" si="0"/>
        <v>千葉県千葉市</v>
      </c>
      <c r="B53" s="22" t="s">
        <v>3083</v>
      </c>
      <c r="C53" s="70" t="s">
        <v>262</v>
      </c>
      <c r="D53" s="22" t="s">
        <v>2125</v>
      </c>
      <c r="F53" s="25" t="str">
        <f t="shared" si="1"/>
        <v>北海道遠軽町</v>
      </c>
      <c r="G53" s="25" t="s">
        <v>236</v>
      </c>
      <c r="H53" s="25" t="s">
        <v>247</v>
      </c>
      <c r="I53" s="25" t="s">
        <v>2126</v>
      </c>
      <c r="K53" s="25" t="str">
        <f t="shared" si="2"/>
        <v>北海道剣淵町</v>
      </c>
      <c r="L53" s="25" t="s">
        <v>2001</v>
      </c>
      <c r="M53" s="25" t="s">
        <v>247</v>
      </c>
      <c r="N53" s="25" t="s">
        <v>2063</v>
      </c>
    </row>
    <row r="54" spans="1:14">
      <c r="A54" s="70" t="str">
        <f t="shared" si="0"/>
        <v>千葉県成田市</v>
      </c>
      <c r="B54" s="22" t="s">
        <v>2996</v>
      </c>
      <c r="C54" s="70" t="s">
        <v>262</v>
      </c>
      <c r="D54" s="22" t="s">
        <v>2127</v>
      </c>
      <c r="F54" s="25" t="str">
        <f t="shared" si="1"/>
        <v>北海道湧別町</v>
      </c>
      <c r="G54" s="25" t="s">
        <v>236</v>
      </c>
      <c r="H54" s="25" t="s">
        <v>247</v>
      </c>
      <c r="I54" s="25" t="s">
        <v>2128</v>
      </c>
      <c r="K54" s="25" t="str">
        <f t="shared" si="2"/>
        <v>北海道下川町</v>
      </c>
      <c r="L54" s="25" t="s">
        <v>2001</v>
      </c>
      <c r="M54" s="25" t="s">
        <v>247</v>
      </c>
      <c r="N54" s="25" t="s">
        <v>2060</v>
      </c>
    </row>
    <row r="55" spans="1:14">
      <c r="A55" s="70" t="str">
        <f t="shared" si="0"/>
        <v>千葉県習志野市</v>
      </c>
      <c r="B55" s="22" t="s">
        <v>2996</v>
      </c>
      <c r="C55" s="70" t="s">
        <v>262</v>
      </c>
      <c r="D55" s="22" t="s">
        <v>2129</v>
      </c>
      <c r="F55" s="25" t="str">
        <f t="shared" si="1"/>
        <v>北海道滝上町</v>
      </c>
      <c r="G55" s="25" t="s">
        <v>236</v>
      </c>
      <c r="H55" s="25" t="s">
        <v>247</v>
      </c>
      <c r="I55" s="25" t="s">
        <v>2130</v>
      </c>
      <c r="K55" s="25" t="str">
        <f t="shared" si="2"/>
        <v>北海道新得町</v>
      </c>
      <c r="L55" s="25" t="s">
        <v>2001</v>
      </c>
      <c r="M55" s="25" t="s">
        <v>247</v>
      </c>
      <c r="N55" s="25" t="s">
        <v>2131</v>
      </c>
    </row>
    <row r="56" spans="1:14">
      <c r="A56" s="70" t="str">
        <f t="shared" si="0"/>
        <v>東京都八王子市</v>
      </c>
      <c r="B56" s="22" t="s">
        <v>3082</v>
      </c>
      <c r="C56" s="70" t="s">
        <v>263</v>
      </c>
      <c r="D56" s="22" t="s">
        <v>2132</v>
      </c>
      <c r="F56" s="25" t="str">
        <f t="shared" si="1"/>
        <v>北海道興部町</v>
      </c>
      <c r="G56" s="25" t="s">
        <v>236</v>
      </c>
      <c r="H56" s="25" t="s">
        <v>247</v>
      </c>
      <c r="I56" s="25" t="s">
        <v>2133</v>
      </c>
      <c r="K56" s="25" t="str">
        <f t="shared" si="2"/>
        <v>北海道南富良野町</v>
      </c>
      <c r="L56" s="25" t="s">
        <v>2001</v>
      </c>
      <c r="M56" s="25" t="s">
        <v>247</v>
      </c>
      <c r="N56" s="25" t="s">
        <v>2097</v>
      </c>
    </row>
    <row r="57" spans="1:14">
      <c r="A57" s="70" t="str">
        <f t="shared" si="0"/>
        <v>東京都青梅市</v>
      </c>
      <c r="B57" s="22" t="s">
        <v>3083</v>
      </c>
      <c r="C57" s="70" t="s">
        <v>263</v>
      </c>
      <c r="D57" s="22" t="s">
        <v>2134</v>
      </c>
      <c r="F57" s="25" t="str">
        <f t="shared" si="1"/>
        <v>北海道西興部村</v>
      </c>
      <c r="G57" s="25" t="s">
        <v>236</v>
      </c>
      <c r="H57" s="25" t="s">
        <v>247</v>
      </c>
      <c r="I57" s="25" t="s">
        <v>2135</v>
      </c>
      <c r="K57" s="25" t="str">
        <f t="shared" si="2"/>
        <v>北海道占冠村</v>
      </c>
      <c r="L57" s="25" t="s">
        <v>2001</v>
      </c>
      <c r="M57" s="25" t="s">
        <v>247</v>
      </c>
      <c r="N57" s="25" t="s">
        <v>2100</v>
      </c>
    </row>
    <row r="58" spans="1:14">
      <c r="A58" s="70" t="str">
        <f t="shared" si="0"/>
        <v>東京都府中市</v>
      </c>
      <c r="B58" s="22" t="s">
        <v>3082</v>
      </c>
      <c r="C58" s="70" t="s">
        <v>263</v>
      </c>
      <c r="D58" s="22" t="s">
        <v>2136</v>
      </c>
      <c r="F58" s="25" t="str">
        <f t="shared" si="1"/>
        <v>北海道厚真町</v>
      </c>
      <c r="G58" s="25" t="s">
        <v>236</v>
      </c>
      <c r="H58" s="25" t="s">
        <v>247</v>
      </c>
      <c r="I58" s="25" t="s">
        <v>2137</v>
      </c>
      <c r="K58" s="25" t="str">
        <f t="shared" si="2"/>
        <v>北海道美深町</v>
      </c>
      <c r="L58" s="25" t="s">
        <v>2001</v>
      </c>
      <c r="M58" s="25" t="s">
        <v>247</v>
      </c>
      <c r="N58" s="25" t="s">
        <v>2138</v>
      </c>
    </row>
    <row r="59" spans="1:14">
      <c r="A59" s="70" t="str">
        <f t="shared" si="0"/>
        <v>東京都昭島市</v>
      </c>
      <c r="B59" s="22" t="s">
        <v>3084</v>
      </c>
      <c r="C59" s="70" t="s">
        <v>263</v>
      </c>
      <c r="D59" s="22" t="s">
        <v>2139</v>
      </c>
      <c r="F59" s="25" t="str">
        <f t="shared" si="1"/>
        <v>北海道安平町</v>
      </c>
      <c r="G59" s="25" t="s">
        <v>236</v>
      </c>
      <c r="H59" s="25" t="s">
        <v>247</v>
      </c>
      <c r="I59" s="25" t="s">
        <v>2140</v>
      </c>
      <c r="K59" s="25" t="str">
        <f t="shared" si="2"/>
        <v>北海道音威子府村</v>
      </c>
      <c r="L59" s="25" t="s">
        <v>2001</v>
      </c>
      <c r="M59" s="25" t="s">
        <v>247</v>
      </c>
      <c r="N59" s="25" t="s">
        <v>2141</v>
      </c>
    </row>
    <row r="60" spans="1:14">
      <c r="A60" s="70" t="str">
        <f t="shared" si="0"/>
        <v>東京都小金井市</v>
      </c>
      <c r="B60" s="22" t="s">
        <v>3084</v>
      </c>
      <c r="C60" s="70" t="s">
        <v>263</v>
      </c>
      <c r="D60" s="22" t="s">
        <v>2142</v>
      </c>
      <c r="F60" s="25" t="str">
        <f t="shared" si="1"/>
        <v>北海道平取町</v>
      </c>
      <c r="G60" s="25" t="s">
        <v>236</v>
      </c>
      <c r="H60" s="25" t="s">
        <v>247</v>
      </c>
      <c r="I60" s="25" t="s">
        <v>2143</v>
      </c>
      <c r="K60" s="25" t="str">
        <f t="shared" si="2"/>
        <v>北海道中川町</v>
      </c>
      <c r="L60" s="25" t="s">
        <v>2001</v>
      </c>
      <c r="M60" s="25" t="s">
        <v>247</v>
      </c>
      <c r="N60" s="25" t="s">
        <v>2052</v>
      </c>
    </row>
    <row r="61" spans="1:14">
      <c r="A61" s="70" t="str">
        <f t="shared" si="0"/>
        <v>東京都東村山市</v>
      </c>
      <c r="B61" s="22" t="s">
        <v>3082</v>
      </c>
      <c r="C61" s="70" t="s">
        <v>263</v>
      </c>
      <c r="D61" s="22" t="s">
        <v>2144</v>
      </c>
      <c r="F61" s="25" t="str">
        <f t="shared" si="1"/>
        <v>北海道音更町</v>
      </c>
      <c r="G61" s="25" t="s">
        <v>236</v>
      </c>
      <c r="H61" s="25" t="s">
        <v>247</v>
      </c>
      <c r="I61" s="25" t="s">
        <v>2997</v>
      </c>
      <c r="K61" s="25" t="str">
        <f t="shared" si="2"/>
        <v>北海道増毛町</v>
      </c>
      <c r="L61" s="25" t="s">
        <v>2001</v>
      </c>
      <c r="M61" s="25" t="s">
        <v>247</v>
      </c>
      <c r="N61" s="25" t="s">
        <v>2145</v>
      </c>
    </row>
    <row r="62" spans="1:14">
      <c r="A62" s="70" t="str">
        <f t="shared" si="0"/>
        <v>東京都国立市</v>
      </c>
      <c r="B62" s="22" t="s">
        <v>3084</v>
      </c>
      <c r="C62" s="70" t="s">
        <v>263</v>
      </c>
      <c r="D62" s="22" t="s">
        <v>2146</v>
      </c>
      <c r="F62" s="25" t="str">
        <f t="shared" si="1"/>
        <v>北海道士幌町</v>
      </c>
      <c r="G62" s="25" t="s">
        <v>236</v>
      </c>
      <c r="H62" s="25" t="s">
        <v>247</v>
      </c>
      <c r="I62" s="25" t="s">
        <v>1970</v>
      </c>
      <c r="K62" s="25" t="str">
        <f t="shared" si="2"/>
        <v>北海道小平町</v>
      </c>
      <c r="L62" s="25" t="s">
        <v>2001</v>
      </c>
      <c r="M62" s="25" t="s">
        <v>247</v>
      </c>
      <c r="N62" s="25" t="s">
        <v>2147</v>
      </c>
    </row>
    <row r="63" spans="1:14">
      <c r="A63" s="70" t="str">
        <f t="shared" si="0"/>
        <v>東京都福生市</v>
      </c>
      <c r="B63" s="22" t="s">
        <v>3084</v>
      </c>
      <c r="C63" s="70" t="s">
        <v>263</v>
      </c>
      <c r="D63" s="22" t="s">
        <v>2148</v>
      </c>
      <c r="F63" s="25" t="str">
        <f t="shared" si="1"/>
        <v>北海道上士幌町</v>
      </c>
      <c r="G63" s="25" t="s">
        <v>236</v>
      </c>
      <c r="H63" s="25" t="s">
        <v>247</v>
      </c>
      <c r="I63" s="25" t="s">
        <v>1971</v>
      </c>
      <c r="K63" s="25" t="str">
        <f t="shared" si="2"/>
        <v>北海道苫前町</v>
      </c>
      <c r="L63" s="25" t="s">
        <v>2001</v>
      </c>
      <c r="M63" s="25" t="s">
        <v>247</v>
      </c>
      <c r="N63" s="25" t="s">
        <v>2149</v>
      </c>
    </row>
    <row r="64" spans="1:14">
      <c r="A64" s="70" t="str">
        <f t="shared" si="0"/>
        <v>東京都稲城市</v>
      </c>
      <c r="B64" s="22" t="s">
        <v>3082</v>
      </c>
      <c r="C64" s="70" t="s">
        <v>263</v>
      </c>
      <c r="D64" s="22" t="s">
        <v>2150</v>
      </c>
      <c r="F64" s="25" t="str">
        <f t="shared" si="1"/>
        <v>北海道鹿追町</v>
      </c>
      <c r="G64" s="25" t="s">
        <v>236</v>
      </c>
      <c r="H64" s="25" t="s">
        <v>247</v>
      </c>
      <c r="I64" s="25" t="s">
        <v>1972</v>
      </c>
      <c r="K64" s="25" t="str">
        <f t="shared" si="2"/>
        <v>北海道羽幌町</v>
      </c>
      <c r="L64" s="25" t="s">
        <v>2001</v>
      </c>
      <c r="M64" s="25" t="s">
        <v>247</v>
      </c>
      <c r="N64" s="25" t="s">
        <v>2151</v>
      </c>
    </row>
    <row r="65" spans="1:14">
      <c r="A65" s="70" t="str">
        <f t="shared" si="0"/>
        <v>東京都西東京市</v>
      </c>
      <c r="B65" s="22" t="s">
        <v>3084</v>
      </c>
      <c r="C65" s="70" t="s">
        <v>263</v>
      </c>
      <c r="D65" s="22" t="s">
        <v>2152</v>
      </c>
      <c r="F65" s="25" t="str">
        <f t="shared" si="1"/>
        <v>北海道清水町</v>
      </c>
      <c r="G65" s="25" t="s">
        <v>236</v>
      </c>
      <c r="H65" s="25" t="s">
        <v>247</v>
      </c>
      <c r="I65" s="25" t="s">
        <v>2153</v>
      </c>
      <c r="K65" s="25" t="str">
        <f t="shared" si="2"/>
        <v>北海道初山別村</v>
      </c>
      <c r="L65" s="25" t="s">
        <v>2001</v>
      </c>
      <c r="M65" s="25" t="s">
        <v>247</v>
      </c>
      <c r="N65" s="25" t="s">
        <v>2154</v>
      </c>
    </row>
    <row r="66" spans="1:14">
      <c r="A66" s="71" t="str">
        <f>CONCATENATE(C66,D66)</f>
        <v>東京都三鷹市</v>
      </c>
      <c r="B66" s="50" t="s">
        <v>3085</v>
      </c>
      <c r="C66" s="71" t="s">
        <v>263</v>
      </c>
      <c r="D66" s="72" t="s">
        <v>2305</v>
      </c>
      <c r="F66" s="25" t="str">
        <f t="shared" si="1"/>
        <v>北海道芽室町</v>
      </c>
      <c r="G66" s="25" t="s">
        <v>236</v>
      </c>
      <c r="H66" s="25" t="s">
        <v>247</v>
      </c>
      <c r="I66" s="25" t="s">
        <v>1974</v>
      </c>
      <c r="K66" s="25" t="str">
        <f t="shared" si="2"/>
        <v>北海道遠別町</v>
      </c>
      <c r="L66" s="25" t="s">
        <v>2001</v>
      </c>
      <c r="M66" s="25" t="s">
        <v>247</v>
      </c>
      <c r="N66" s="25" t="s">
        <v>2156</v>
      </c>
    </row>
    <row r="67" spans="1:14">
      <c r="A67" s="70" t="str">
        <f t="shared" si="0"/>
        <v>神奈川県鎌倉市</v>
      </c>
      <c r="B67" s="22" t="s">
        <v>3084</v>
      </c>
      <c r="C67" s="70" t="s">
        <v>264</v>
      </c>
      <c r="D67" s="22" t="s">
        <v>2155</v>
      </c>
      <c r="F67" s="25" t="str">
        <f t="shared" ref="F67:F130" si="4">CONCATENATE(H67,I67)</f>
        <v>北海道中札内村</v>
      </c>
      <c r="G67" s="25" t="s">
        <v>236</v>
      </c>
      <c r="H67" s="25" t="s">
        <v>247</v>
      </c>
      <c r="I67" s="25" t="s">
        <v>1975</v>
      </c>
      <c r="K67" s="25" t="str">
        <f t="shared" ref="K67:K130" si="5">CONCATENATE(M67,N67)</f>
        <v>北海道天塩町</v>
      </c>
      <c r="L67" s="25" t="s">
        <v>2001</v>
      </c>
      <c r="M67" s="25" t="s">
        <v>247</v>
      </c>
      <c r="N67" s="25" t="s">
        <v>2158</v>
      </c>
    </row>
    <row r="68" spans="1:14">
      <c r="A68" s="70" t="str">
        <f t="shared" ref="A68:A131" si="6">CONCATENATE(C68,D68)</f>
        <v>神奈川県逗子市</v>
      </c>
      <c r="B68" s="22" t="s">
        <v>3082</v>
      </c>
      <c r="C68" s="70" t="s">
        <v>264</v>
      </c>
      <c r="D68" s="22" t="s">
        <v>2157</v>
      </c>
      <c r="F68" s="25" t="str">
        <f t="shared" si="4"/>
        <v>北海道更別村</v>
      </c>
      <c r="G68" s="25" t="s">
        <v>236</v>
      </c>
      <c r="H68" s="25" t="s">
        <v>247</v>
      </c>
      <c r="I68" s="25" t="s">
        <v>1976</v>
      </c>
      <c r="K68" s="25" t="str">
        <f t="shared" si="5"/>
        <v>北海道幌延町</v>
      </c>
      <c r="L68" s="25" t="s">
        <v>2001</v>
      </c>
      <c r="M68" s="25" t="s">
        <v>247</v>
      </c>
      <c r="N68" s="25" t="s">
        <v>2109</v>
      </c>
    </row>
    <row r="69" spans="1:14">
      <c r="A69" s="70" t="str">
        <f t="shared" si="6"/>
        <v>静岡県裾野市</v>
      </c>
      <c r="B69" s="22" t="s">
        <v>3084</v>
      </c>
      <c r="C69" s="70" t="s">
        <v>272</v>
      </c>
      <c r="D69" s="22" t="s">
        <v>2159</v>
      </c>
      <c r="F69" s="25" t="str">
        <f t="shared" si="4"/>
        <v>北海道大樹町</v>
      </c>
      <c r="G69" s="25" t="s">
        <v>236</v>
      </c>
      <c r="H69" s="25" t="s">
        <v>247</v>
      </c>
      <c r="I69" s="25" t="s">
        <v>2161</v>
      </c>
      <c r="K69" s="25" t="str">
        <f t="shared" si="5"/>
        <v>北海道豊富町</v>
      </c>
      <c r="L69" s="25" t="s">
        <v>2001</v>
      </c>
      <c r="M69" s="25" t="s">
        <v>247</v>
      </c>
      <c r="N69" s="25" t="s">
        <v>2162</v>
      </c>
    </row>
    <row r="70" spans="1:14">
      <c r="A70" s="70" t="str">
        <f t="shared" si="6"/>
        <v>愛知県名古屋市</v>
      </c>
      <c r="B70" s="22" t="s">
        <v>3084</v>
      </c>
      <c r="C70" s="70" t="s">
        <v>273</v>
      </c>
      <c r="D70" s="22" t="s">
        <v>2160</v>
      </c>
      <c r="F70" s="25" t="str">
        <f t="shared" si="4"/>
        <v>北海道幕別町</v>
      </c>
      <c r="G70" s="25" t="s">
        <v>236</v>
      </c>
      <c r="H70" s="25" t="s">
        <v>247</v>
      </c>
      <c r="I70" s="25" t="s">
        <v>1979</v>
      </c>
      <c r="K70" s="25" t="str">
        <f t="shared" si="5"/>
        <v>北海道猿払村</v>
      </c>
      <c r="L70" s="25" t="s">
        <v>2001</v>
      </c>
      <c r="M70" s="25" t="s">
        <v>247</v>
      </c>
      <c r="N70" s="25" t="s">
        <v>2164</v>
      </c>
    </row>
    <row r="71" spans="1:14">
      <c r="A71" s="70" t="str">
        <f t="shared" si="6"/>
        <v>愛知県豊明市</v>
      </c>
      <c r="B71" s="22" t="s">
        <v>3084</v>
      </c>
      <c r="C71" s="70" t="s">
        <v>273</v>
      </c>
      <c r="D71" s="22" t="s">
        <v>2163</v>
      </c>
      <c r="F71" s="25" t="str">
        <f t="shared" si="4"/>
        <v>北海道池田町</v>
      </c>
      <c r="G71" s="25" t="s">
        <v>236</v>
      </c>
      <c r="H71" s="25" t="s">
        <v>247</v>
      </c>
      <c r="I71" s="25" t="s">
        <v>783</v>
      </c>
      <c r="K71" s="25" t="str">
        <f t="shared" si="5"/>
        <v>北海道浜頓別町</v>
      </c>
      <c r="L71" s="25" t="s">
        <v>2001</v>
      </c>
      <c r="M71" s="25" t="s">
        <v>247</v>
      </c>
      <c r="N71" s="25" t="s">
        <v>2166</v>
      </c>
    </row>
    <row r="72" spans="1:14">
      <c r="A72" s="70" t="str">
        <f t="shared" si="6"/>
        <v>大阪府池田市</v>
      </c>
      <c r="B72" s="22" t="s">
        <v>3082</v>
      </c>
      <c r="C72" s="70" t="s">
        <v>277</v>
      </c>
      <c r="D72" s="22" t="s">
        <v>2165</v>
      </c>
      <c r="F72" s="25" t="str">
        <f t="shared" si="4"/>
        <v>北海道豊頃町</v>
      </c>
      <c r="G72" s="25" t="s">
        <v>236</v>
      </c>
      <c r="H72" s="25" t="s">
        <v>247</v>
      </c>
      <c r="I72" s="25" t="s">
        <v>1980</v>
      </c>
      <c r="K72" s="25" t="str">
        <f t="shared" si="5"/>
        <v>北海道中頓別町</v>
      </c>
      <c r="L72" s="25" t="s">
        <v>2001</v>
      </c>
      <c r="M72" s="25" t="s">
        <v>247</v>
      </c>
      <c r="N72" s="25" t="s">
        <v>2168</v>
      </c>
    </row>
    <row r="73" spans="1:14">
      <c r="A73" s="70" t="str">
        <f t="shared" si="6"/>
        <v>大阪府高槻市</v>
      </c>
      <c r="B73" s="22" t="s">
        <v>3082</v>
      </c>
      <c r="C73" s="70" t="s">
        <v>277</v>
      </c>
      <c r="D73" s="22" t="s">
        <v>2167</v>
      </c>
      <c r="F73" s="25" t="str">
        <f t="shared" si="4"/>
        <v>北海道本別町</v>
      </c>
      <c r="G73" s="25" t="s">
        <v>236</v>
      </c>
      <c r="H73" s="25" t="s">
        <v>247</v>
      </c>
      <c r="I73" s="25" t="s">
        <v>1981</v>
      </c>
      <c r="K73" s="25" t="str">
        <f t="shared" si="5"/>
        <v>北海道枝幸町</v>
      </c>
      <c r="L73" s="25" t="s">
        <v>2001</v>
      </c>
      <c r="M73" s="25" t="s">
        <v>247</v>
      </c>
      <c r="N73" s="25" t="s">
        <v>2170</v>
      </c>
    </row>
    <row r="74" spans="1:14">
      <c r="A74" s="70" t="str">
        <f t="shared" si="6"/>
        <v>大阪府大東市</v>
      </c>
      <c r="B74" s="22" t="s">
        <v>3084</v>
      </c>
      <c r="C74" s="70" t="s">
        <v>277</v>
      </c>
      <c r="D74" s="22" t="s">
        <v>2169</v>
      </c>
      <c r="F74" s="25" t="str">
        <f t="shared" si="4"/>
        <v>北海道足寄町</v>
      </c>
      <c r="G74" s="25" t="s">
        <v>236</v>
      </c>
      <c r="H74" s="25" t="s">
        <v>247</v>
      </c>
      <c r="I74" s="25" t="s">
        <v>2172</v>
      </c>
      <c r="K74" s="25" t="str">
        <f t="shared" si="5"/>
        <v>北海道津別町</v>
      </c>
      <c r="L74" s="25" t="s">
        <v>2001</v>
      </c>
      <c r="M74" s="25" t="s">
        <v>247</v>
      </c>
      <c r="N74" s="25" t="s">
        <v>2173</v>
      </c>
    </row>
    <row r="75" spans="1:14">
      <c r="A75" s="70" t="str">
        <f t="shared" si="6"/>
        <v>大阪府門真市</v>
      </c>
      <c r="B75" s="22" t="s">
        <v>3084</v>
      </c>
      <c r="C75" s="70" t="s">
        <v>277</v>
      </c>
      <c r="D75" s="22" t="s">
        <v>2171</v>
      </c>
      <c r="F75" s="25" t="str">
        <f t="shared" si="4"/>
        <v>北海道陸別町</v>
      </c>
      <c r="G75" s="25" t="s">
        <v>236</v>
      </c>
      <c r="H75" s="25" t="s">
        <v>247</v>
      </c>
      <c r="I75" s="25" t="s">
        <v>2175</v>
      </c>
      <c r="K75" s="25" t="str">
        <f t="shared" si="5"/>
        <v>北海道清里町</v>
      </c>
      <c r="L75" s="25" t="s">
        <v>2001</v>
      </c>
      <c r="M75" s="25" t="s">
        <v>247</v>
      </c>
      <c r="N75" s="25" t="s">
        <v>2117</v>
      </c>
    </row>
    <row r="76" spans="1:14">
      <c r="A76" s="70" t="str">
        <f t="shared" si="6"/>
        <v>大阪府高石市</v>
      </c>
      <c r="B76" s="22" t="s">
        <v>3082</v>
      </c>
      <c r="C76" s="70" t="s">
        <v>277</v>
      </c>
      <c r="D76" s="22" t="s">
        <v>2174</v>
      </c>
      <c r="F76" s="25" t="str">
        <f t="shared" si="4"/>
        <v>北海道浦幌町</v>
      </c>
      <c r="G76" s="25" t="s">
        <v>236</v>
      </c>
      <c r="H76" s="25" t="s">
        <v>247</v>
      </c>
      <c r="I76" s="25" t="s">
        <v>2177</v>
      </c>
      <c r="K76" s="25" t="str">
        <f t="shared" si="5"/>
        <v>北海道滝上町</v>
      </c>
      <c r="L76" s="25" t="s">
        <v>2001</v>
      </c>
      <c r="M76" s="25" t="s">
        <v>247</v>
      </c>
      <c r="N76" s="25" t="s">
        <v>2178</v>
      </c>
    </row>
    <row r="77" spans="1:14">
      <c r="A77" s="70" t="str">
        <f t="shared" si="6"/>
        <v>大阪府大阪狭山市</v>
      </c>
      <c r="B77" s="22" t="s">
        <v>3084</v>
      </c>
      <c r="C77" s="70" t="s">
        <v>277</v>
      </c>
      <c r="D77" s="22" t="s">
        <v>2176</v>
      </c>
      <c r="F77" s="25" t="str">
        <f t="shared" si="4"/>
        <v>北海道標茶町</v>
      </c>
      <c r="G77" s="25" t="s">
        <v>236</v>
      </c>
      <c r="H77" s="25" t="s">
        <v>247</v>
      </c>
      <c r="I77" s="25" t="s">
        <v>2180</v>
      </c>
      <c r="K77" s="25" t="str">
        <f t="shared" si="5"/>
        <v>北海道興部町</v>
      </c>
      <c r="L77" s="25" t="s">
        <v>2001</v>
      </c>
      <c r="M77" s="25" t="s">
        <v>247</v>
      </c>
      <c r="N77" s="25" t="s">
        <v>2133</v>
      </c>
    </row>
    <row r="78" spans="1:14">
      <c r="A78" s="70" t="str">
        <f t="shared" si="6"/>
        <v>兵庫県西宮市</v>
      </c>
      <c r="B78" s="22" t="s">
        <v>3082</v>
      </c>
      <c r="C78" s="70" t="s">
        <v>278</v>
      </c>
      <c r="D78" s="22" t="s">
        <v>2179</v>
      </c>
      <c r="F78" s="25" t="str">
        <f t="shared" si="4"/>
        <v>北海道弟子屈町</v>
      </c>
      <c r="G78" s="25" t="s">
        <v>236</v>
      </c>
      <c r="H78" s="25" t="s">
        <v>247</v>
      </c>
      <c r="I78" s="25" t="s">
        <v>2182</v>
      </c>
      <c r="K78" s="25" t="str">
        <f t="shared" si="5"/>
        <v>北海道西興部村</v>
      </c>
      <c r="L78" s="25" t="s">
        <v>2001</v>
      </c>
      <c r="M78" s="25" t="s">
        <v>247</v>
      </c>
      <c r="N78" s="25" t="s">
        <v>2183</v>
      </c>
    </row>
    <row r="79" spans="1:14">
      <c r="A79" s="70" t="str">
        <f t="shared" si="6"/>
        <v>兵庫県芦屋市</v>
      </c>
      <c r="B79" s="22" t="s">
        <v>3084</v>
      </c>
      <c r="C79" s="70" t="s">
        <v>278</v>
      </c>
      <c r="D79" s="22" t="s">
        <v>2181</v>
      </c>
      <c r="F79" s="25" t="str">
        <f t="shared" si="4"/>
        <v>北海道鶴居村</v>
      </c>
      <c r="G79" s="25" t="s">
        <v>236</v>
      </c>
      <c r="H79" s="25" t="s">
        <v>247</v>
      </c>
      <c r="I79" s="25" t="s">
        <v>2185</v>
      </c>
      <c r="K79" s="25" t="str">
        <f t="shared" si="5"/>
        <v>北海道雄武町</v>
      </c>
      <c r="L79" s="25" t="s">
        <v>2001</v>
      </c>
      <c r="M79" s="25" t="s">
        <v>247</v>
      </c>
      <c r="N79" s="25" t="s">
        <v>2186</v>
      </c>
    </row>
    <row r="80" spans="1:14">
      <c r="A80" s="70" t="str">
        <f t="shared" si="6"/>
        <v>兵庫県宝塚市</v>
      </c>
      <c r="B80" s="22" t="s">
        <v>3084</v>
      </c>
      <c r="C80" s="70" t="s">
        <v>278</v>
      </c>
      <c r="D80" s="22" t="s">
        <v>2184</v>
      </c>
      <c r="F80" s="25" t="str">
        <f t="shared" si="4"/>
        <v>北海道別海町</v>
      </c>
      <c r="G80" s="25" t="s">
        <v>236</v>
      </c>
      <c r="H80" s="25" t="s">
        <v>247</v>
      </c>
      <c r="I80" s="25" t="s">
        <v>2188</v>
      </c>
      <c r="K80" s="25" t="str">
        <f t="shared" si="5"/>
        <v>北海道中標津町</v>
      </c>
      <c r="L80" s="25" t="s">
        <v>2001</v>
      </c>
      <c r="M80" s="25" t="s">
        <v>247</v>
      </c>
      <c r="N80" s="25" t="s">
        <v>2189</v>
      </c>
    </row>
    <row r="81" spans="1:14">
      <c r="A81" s="70" t="str">
        <f t="shared" si="6"/>
        <v>茨城県牛久市</v>
      </c>
      <c r="B81" s="22" t="s">
        <v>3086</v>
      </c>
      <c r="C81" s="70" t="s">
        <v>258</v>
      </c>
      <c r="D81" s="22" t="s">
        <v>2187</v>
      </c>
      <c r="F81" s="25" t="str">
        <f t="shared" si="4"/>
        <v>北海道中標津町</v>
      </c>
      <c r="G81" s="25" t="s">
        <v>236</v>
      </c>
      <c r="H81" s="25" t="s">
        <v>247</v>
      </c>
      <c r="I81" s="25" t="s">
        <v>2191</v>
      </c>
      <c r="K81" s="25" t="str">
        <f t="shared" si="5"/>
        <v>北海道標津町</v>
      </c>
      <c r="L81" s="25" t="s">
        <v>2001</v>
      </c>
      <c r="M81" s="25" t="s">
        <v>247</v>
      </c>
      <c r="N81" s="25" t="s">
        <v>2192</v>
      </c>
    </row>
    <row r="82" spans="1:14">
      <c r="A82" s="70" t="str">
        <f t="shared" si="6"/>
        <v>埼玉県東松山市</v>
      </c>
      <c r="B82" s="22" t="s">
        <v>3086</v>
      </c>
      <c r="C82" s="70" t="s">
        <v>261</v>
      </c>
      <c r="D82" s="22" t="s">
        <v>2190</v>
      </c>
      <c r="F82" s="25" t="str">
        <f t="shared" si="4"/>
        <v>北海道札幌市</v>
      </c>
      <c r="G82" s="22" t="s">
        <v>238</v>
      </c>
      <c r="H82" s="25" t="s">
        <v>247</v>
      </c>
      <c r="I82" s="22" t="s">
        <v>2194</v>
      </c>
      <c r="K82" s="25" t="str">
        <f t="shared" si="5"/>
        <v>青森県青森市</v>
      </c>
      <c r="L82" s="25" t="s">
        <v>2001</v>
      </c>
      <c r="M82" s="25" t="s">
        <v>252</v>
      </c>
      <c r="N82" s="25" t="s">
        <v>2195</v>
      </c>
    </row>
    <row r="83" spans="1:14">
      <c r="A83" s="70" t="str">
        <f t="shared" si="6"/>
        <v>埼玉県狭山市</v>
      </c>
      <c r="B83" s="22" t="s">
        <v>3086</v>
      </c>
      <c r="C83" s="70" t="s">
        <v>261</v>
      </c>
      <c r="D83" s="22" t="s">
        <v>2193</v>
      </c>
      <c r="F83" s="25" t="str">
        <f t="shared" si="4"/>
        <v>北海道小樽市</v>
      </c>
      <c r="G83" s="22" t="s">
        <v>238</v>
      </c>
      <c r="H83" s="25" t="s">
        <v>247</v>
      </c>
      <c r="I83" s="25" t="s">
        <v>2197</v>
      </c>
      <c r="K83" s="25" t="str">
        <f t="shared" si="5"/>
        <v>青森県黒石市</v>
      </c>
      <c r="L83" s="25" t="s">
        <v>2001</v>
      </c>
      <c r="M83" s="25" t="s">
        <v>252</v>
      </c>
      <c r="N83" s="25" t="s">
        <v>2198</v>
      </c>
    </row>
    <row r="84" spans="1:14">
      <c r="A84" s="70" t="str">
        <f t="shared" si="6"/>
        <v>埼玉県朝霞市</v>
      </c>
      <c r="B84" s="22" t="s">
        <v>3086</v>
      </c>
      <c r="C84" s="70" t="s">
        <v>261</v>
      </c>
      <c r="D84" s="22" t="s">
        <v>2196</v>
      </c>
      <c r="F84" s="25" t="str">
        <f t="shared" si="4"/>
        <v>北海道釧路市</v>
      </c>
      <c r="G84" s="22" t="s">
        <v>238</v>
      </c>
      <c r="H84" s="25" t="s">
        <v>247</v>
      </c>
      <c r="I84" s="25" t="s">
        <v>2200</v>
      </c>
      <c r="K84" s="25" t="str">
        <f t="shared" si="5"/>
        <v>青森県平内町</v>
      </c>
      <c r="L84" s="25" t="s">
        <v>2001</v>
      </c>
      <c r="M84" s="25" t="s">
        <v>252</v>
      </c>
      <c r="N84" s="25" t="s">
        <v>2201</v>
      </c>
    </row>
    <row r="85" spans="1:14">
      <c r="A85" s="70" t="str">
        <f t="shared" si="6"/>
        <v>埼玉県ふじみ野市</v>
      </c>
      <c r="B85" s="22" t="s">
        <v>3086</v>
      </c>
      <c r="C85" s="70" t="s">
        <v>261</v>
      </c>
      <c r="D85" s="22" t="s">
        <v>2199</v>
      </c>
      <c r="F85" s="25" t="str">
        <f t="shared" si="4"/>
        <v>北海道岩見沢市</v>
      </c>
      <c r="G85" s="22" t="s">
        <v>238</v>
      </c>
      <c r="H85" s="25" t="s">
        <v>247</v>
      </c>
      <c r="I85" s="25" t="s">
        <v>2203</v>
      </c>
      <c r="K85" s="25" t="str">
        <f t="shared" si="5"/>
        <v>青森県今別町</v>
      </c>
      <c r="L85" s="25" t="s">
        <v>2001</v>
      </c>
      <c r="M85" s="25" t="s">
        <v>252</v>
      </c>
      <c r="N85" s="25" t="s">
        <v>2204</v>
      </c>
    </row>
    <row r="86" spans="1:14">
      <c r="A86" s="70" t="str">
        <f t="shared" si="6"/>
        <v>千葉県船橋市</v>
      </c>
      <c r="B86" s="22" t="s">
        <v>3086</v>
      </c>
      <c r="C86" s="70" t="s">
        <v>262</v>
      </c>
      <c r="D86" s="22" t="s">
        <v>2202</v>
      </c>
      <c r="F86" s="25" t="str">
        <f t="shared" si="4"/>
        <v>北海道網走市</v>
      </c>
      <c r="G86" s="22" t="s">
        <v>238</v>
      </c>
      <c r="H86" s="25" t="s">
        <v>247</v>
      </c>
      <c r="I86" s="25" t="s">
        <v>2206</v>
      </c>
      <c r="K86" s="25" t="str">
        <f t="shared" si="5"/>
        <v>青森県蓬田村</v>
      </c>
      <c r="L86" s="25" t="s">
        <v>2001</v>
      </c>
      <c r="M86" s="25" t="s">
        <v>252</v>
      </c>
      <c r="N86" s="25" t="s">
        <v>2207</v>
      </c>
    </row>
    <row r="87" spans="1:14">
      <c r="A87" s="70" t="str">
        <f t="shared" si="6"/>
        <v>千葉県浦安市</v>
      </c>
      <c r="B87" s="22" t="s">
        <v>3086</v>
      </c>
      <c r="C87" s="70" t="s">
        <v>262</v>
      </c>
      <c r="D87" s="22" t="s">
        <v>2205</v>
      </c>
      <c r="F87" s="25" t="str">
        <f t="shared" si="4"/>
        <v>北海道留萌市</v>
      </c>
      <c r="G87" s="22" t="s">
        <v>238</v>
      </c>
      <c r="H87" s="25" t="s">
        <v>247</v>
      </c>
      <c r="I87" s="25" t="s">
        <v>2002</v>
      </c>
      <c r="K87" s="25" t="str">
        <f t="shared" si="5"/>
        <v>青森県鰺ヶ沢町</v>
      </c>
      <c r="L87" s="25" t="s">
        <v>2001</v>
      </c>
      <c r="M87" s="25" t="s">
        <v>252</v>
      </c>
      <c r="N87" s="25" t="s">
        <v>2998</v>
      </c>
    </row>
    <row r="88" spans="1:14">
      <c r="A88" s="70" t="str">
        <f t="shared" si="6"/>
        <v>東京都立川市</v>
      </c>
      <c r="B88" s="22" t="s">
        <v>3086</v>
      </c>
      <c r="C88" s="70" t="s">
        <v>263</v>
      </c>
      <c r="D88" s="22" t="s">
        <v>2208</v>
      </c>
      <c r="F88" s="25" t="str">
        <f t="shared" si="4"/>
        <v>北海道稚内市</v>
      </c>
      <c r="G88" s="22" t="s">
        <v>238</v>
      </c>
      <c r="H88" s="25" t="s">
        <v>247</v>
      </c>
      <c r="I88" s="25" t="s">
        <v>2005</v>
      </c>
      <c r="K88" s="25" t="str">
        <f t="shared" si="5"/>
        <v>青森県西目屋村</v>
      </c>
      <c r="L88" s="25" t="s">
        <v>2001</v>
      </c>
      <c r="M88" s="25" t="s">
        <v>252</v>
      </c>
      <c r="N88" s="25" t="s">
        <v>2210</v>
      </c>
    </row>
    <row r="89" spans="1:14">
      <c r="A89" s="70" t="str">
        <f t="shared" si="6"/>
        <v>東京都東久留米市</v>
      </c>
      <c r="B89" s="22" t="s">
        <v>3086</v>
      </c>
      <c r="C89" s="70" t="s">
        <v>263</v>
      </c>
      <c r="D89" s="22" t="s">
        <v>2209</v>
      </c>
      <c r="F89" s="25" t="str">
        <f t="shared" si="4"/>
        <v>北海道美唄市</v>
      </c>
      <c r="G89" s="22" t="s">
        <v>238</v>
      </c>
      <c r="H89" s="25" t="s">
        <v>247</v>
      </c>
      <c r="I89" s="25" t="s">
        <v>2008</v>
      </c>
      <c r="K89" s="25" t="str">
        <f t="shared" si="5"/>
        <v>青森県野辺地町</v>
      </c>
      <c r="L89" s="25" t="s">
        <v>2001</v>
      </c>
      <c r="M89" s="25" t="s">
        <v>252</v>
      </c>
      <c r="N89" s="25" t="s">
        <v>2212</v>
      </c>
    </row>
    <row r="90" spans="1:14">
      <c r="A90" s="70" t="str">
        <f t="shared" si="6"/>
        <v>東京都東大和市</v>
      </c>
      <c r="B90" s="22" t="s">
        <v>3087</v>
      </c>
      <c r="C90" s="70" t="s">
        <v>263</v>
      </c>
      <c r="D90" s="22" t="s">
        <v>2211</v>
      </c>
      <c r="F90" s="25" t="str">
        <f t="shared" si="4"/>
        <v>北海道芦別市</v>
      </c>
      <c r="G90" s="22" t="s">
        <v>238</v>
      </c>
      <c r="H90" s="25" t="s">
        <v>247</v>
      </c>
      <c r="I90" s="25" t="s">
        <v>2012</v>
      </c>
      <c r="K90" s="25" t="str">
        <f t="shared" si="5"/>
        <v>岩手県西和賀町</v>
      </c>
      <c r="L90" s="25" t="s">
        <v>2001</v>
      </c>
      <c r="M90" s="25" t="s">
        <v>253</v>
      </c>
      <c r="N90" s="25" t="s">
        <v>2214</v>
      </c>
    </row>
    <row r="91" spans="1:14">
      <c r="A91" s="70" t="str">
        <f t="shared" si="6"/>
        <v>神奈川県相模原市</v>
      </c>
      <c r="B91" s="22" t="s">
        <v>3086</v>
      </c>
      <c r="C91" s="70" t="s">
        <v>264</v>
      </c>
      <c r="D91" s="22" t="s">
        <v>2213</v>
      </c>
      <c r="F91" s="25" t="str">
        <f t="shared" si="4"/>
        <v>北海道江別市</v>
      </c>
      <c r="G91" s="22" t="s">
        <v>238</v>
      </c>
      <c r="H91" s="25" t="s">
        <v>247</v>
      </c>
      <c r="I91" s="25" t="s">
        <v>2216</v>
      </c>
      <c r="K91" s="25" t="str">
        <f t="shared" si="5"/>
        <v>秋田県湯沢市</v>
      </c>
      <c r="L91" s="25" t="s">
        <v>2001</v>
      </c>
      <c r="M91" s="25" t="s">
        <v>255</v>
      </c>
      <c r="N91" s="25" t="s">
        <v>2217</v>
      </c>
    </row>
    <row r="92" spans="1:14">
      <c r="A92" s="70" t="str">
        <f t="shared" si="6"/>
        <v>神奈川県藤沢市</v>
      </c>
      <c r="B92" s="22" t="s">
        <v>3086</v>
      </c>
      <c r="C92" s="70" t="s">
        <v>264</v>
      </c>
      <c r="D92" s="22" t="s">
        <v>2215</v>
      </c>
      <c r="F92" s="25" t="str">
        <f t="shared" si="4"/>
        <v>北海道紋別市</v>
      </c>
      <c r="G92" s="22" t="s">
        <v>238</v>
      </c>
      <c r="H92" s="25" t="s">
        <v>247</v>
      </c>
      <c r="I92" s="25" t="s">
        <v>2219</v>
      </c>
      <c r="K92" s="25" t="str">
        <f t="shared" si="5"/>
        <v>秋田県上小阿仁村</v>
      </c>
      <c r="L92" s="25" t="s">
        <v>2001</v>
      </c>
      <c r="M92" s="25" t="s">
        <v>255</v>
      </c>
      <c r="N92" s="25" t="s">
        <v>2220</v>
      </c>
    </row>
    <row r="93" spans="1:14">
      <c r="A93" s="70" t="str">
        <f t="shared" si="6"/>
        <v>神奈川県海老名市</v>
      </c>
      <c r="B93" s="22" t="s">
        <v>3087</v>
      </c>
      <c r="C93" s="70" t="s">
        <v>264</v>
      </c>
      <c r="D93" s="22" t="s">
        <v>2218</v>
      </c>
      <c r="F93" s="25" t="str">
        <f t="shared" si="4"/>
        <v>北海道三笠市</v>
      </c>
      <c r="G93" s="22" t="s">
        <v>238</v>
      </c>
      <c r="H93" s="25" t="s">
        <v>247</v>
      </c>
      <c r="I93" s="25" t="s">
        <v>2021</v>
      </c>
      <c r="K93" s="25" t="str">
        <f t="shared" si="5"/>
        <v>秋田県藤里町</v>
      </c>
      <c r="L93" s="25" t="s">
        <v>2001</v>
      </c>
      <c r="M93" s="25" t="s">
        <v>255</v>
      </c>
      <c r="N93" s="25" t="s">
        <v>2222</v>
      </c>
    </row>
    <row r="94" spans="1:14">
      <c r="A94" s="70" t="str">
        <f t="shared" si="6"/>
        <v>神奈川県座間市</v>
      </c>
      <c r="B94" s="22" t="s">
        <v>3086</v>
      </c>
      <c r="C94" s="70" t="s">
        <v>264</v>
      </c>
      <c r="D94" s="22" t="s">
        <v>2221</v>
      </c>
      <c r="F94" s="25" t="str">
        <f t="shared" si="4"/>
        <v>北海道根室市</v>
      </c>
      <c r="G94" s="22" t="s">
        <v>238</v>
      </c>
      <c r="H94" s="25" t="s">
        <v>247</v>
      </c>
      <c r="I94" s="25" t="s">
        <v>2224</v>
      </c>
      <c r="K94" s="25" t="str">
        <f t="shared" si="5"/>
        <v>秋田県羽後町</v>
      </c>
      <c r="L94" s="25" t="s">
        <v>2001</v>
      </c>
      <c r="M94" s="25" t="s">
        <v>255</v>
      </c>
      <c r="N94" s="25" t="s">
        <v>2225</v>
      </c>
    </row>
    <row r="95" spans="1:14">
      <c r="A95" s="70" t="str">
        <f t="shared" si="6"/>
        <v>神奈川県愛川町</v>
      </c>
      <c r="B95" s="22" t="s">
        <v>3086</v>
      </c>
      <c r="C95" s="70" t="s">
        <v>264</v>
      </c>
      <c r="D95" s="22" t="s">
        <v>2223</v>
      </c>
      <c r="F95" s="25" t="str">
        <f t="shared" si="4"/>
        <v>北海道千歳市</v>
      </c>
      <c r="G95" s="22" t="s">
        <v>238</v>
      </c>
      <c r="H95" s="25" t="s">
        <v>247</v>
      </c>
      <c r="I95" s="25" t="s">
        <v>2227</v>
      </c>
      <c r="K95" s="25" t="str">
        <f t="shared" si="5"/>
        <v>秋田県東成瀬村</v>
      </c>
      <c r="L95" s="25" t="s">
        <v>2001</v>
      </c>
      <c r="M95" s="25" t="s">
        <v>255</v>
      </c>
      <c r="N95" s="25" t="s">
        <v>2228</v>
      </c>
    </row>
    <row r="96" spans="1:14">
      <c r="A96" s="70" t="str">
        <f t="shared" si="6"/>
        <v>三重県鈴鹿市</v>
      </c>
      <c r="B96" s="22" t="s">
        <v>3087</v>
      </c>
      <c r="C96" s="70" t="s">
        <v>274</v>
      </c>
      <c r="D96" s="22" t="s">
        <v>2226</v>
      </c>
      <c r="F96" s="25" t="str">
        <f t="shared" si="4"/>
        <v>北海道滝川市</v>
      </c>
      <c r="G96" s="22" t="s">
        <v>238</v>
      </c>
      <c r="H96" s="25" t="s">
        <v>247</v>
      </c>
      <c r="I96" s="25" t="s">
        <v>2024</v>
      </c>
      <c r="K96" s="25" t="str">
        <f t="shared" si="5"/>
        <v>山形県米沢市</v>
      </c>
      <c r="L96" s="25" t="s">
        <v>2001</v>
      </c>
      <c r="M96" s="25" t="s">
        <v>256</v>
      </c>
      <c r="N96" s="25" t="s">
        <v>2230</v>
      </c>
    </row>
    <row r="97" spans="1:14">
      <c r="A97" s="70" t="str">
        <f t="shared" si="6"/>
        <v>京都府京田辺市</v>
      </c>
      <c r="B97" s="22" t="s">
        <v>3088</v>
      </c>
      <c r="C97" s="70" t="s">
        <v>276</v>
      </c>
      <c r="D97" s="22" t="s">
        <v>2229</v>
      </c>
      <c r="F97" s="25" t="str">
        <f t="shared" si="4"/>
        <v>北海道砂川市</v>
      </c>
      <c r="G97" s="22" t="s">
        <v>238</v>
      </c>
      <c r="H97" s="25" t="s">
        <v>247</v>
      </c>
      <c r="I97" s="25" t="s">
        <v>2027</v>
      </c>
      <c r="K97" s="25" t="str">
        <f t="shared" si="5"/>
        <v>山形県新庄市</v>
      </c>
      <c r="L97" s="25" t="s">
        <v>2001</v>
      </c>
      <c r="M97" s="25" t="s">
        <v>256</v>
      </c>
      <c r="N97" s="25" t="s">
        <v>2232</v>
      </c>
    </row>
    <row r="98" spans="1:14">
      <c r="A98" s="70" t="str">
        <f t="shared" si="6"/>
        <v>大阪府豊中市</v>
      </c>
      <c r="B98" s="22" t="s">
        <v>3086</v>
      </c>
      <c r="C98" s="70" t="s">
        <v>277</v>
      </c>
      <c r="D98" s="22" t="s">
        <v>2231</v>
      </c>
      <c r="F98" s="25" t="str">
        <f t="shared" si="4"/>
        <v>北海道恵庭市</v>
      </c>
      <c r="G98" s="22" t="s">
        <v>238</v>
      </c>
      <c r="H98" s="25" t="s">
        <v>247</v>
      </c>
      <c r="I98" s="25" t="s">
        <v>2234</v>
      </c>
      <c r="K98" s="25" t="str">
        <f t="shared" si="5"/>
        <v>山形県上山市</v>
      </c>
      <c r="L98" s="25" t="s">
        <v>2001</v>
      </c>
      <c r="M98" s="25" t="s">
        <v>256</v>
      </c>
      <c r="N98" s="25" t="s">
        <v>2235</v>
      </c>
    </row>
    <row r="99" spans="1:14">
      <c r="A99" s="70" t="str">
        <f t="shared" si="6"/>
        <v>大阪府吹田市</v>
      </c>
      <c r="B99" s="22" t="s">
        <v>3087</v>
      </c>
      <c r="C99" s="70" t="s">
        <v>277</v>
      </c>
      <c r="D99" s="22" t="s">
        <v>2233</v>
      </c>
      <c r="F99" s="25" t="str">
        <f t="shared" si="4"/>
        <v>北海道伊達市</v>
      </c>
      <c r="G99" s="22" t="s">
        <v>238</v>
      </c>
      <c r="H99" s="25" t="s">
        <v>247</v>
      </c>
      <c r="I99" s="25" t="s">
        <v>2237</v>
      </c>
      <c r="K99" s="25" t="str">
        <f t="shared" si="5"/>
        <v>山形県村山市</v>
      </c>
      <c r="L99" s="25" t="s">
        <v>2001</v>
      </c>
      <c r="M99" s="25" t="s">
        <v>256</v>
      </c>
      <c r="N99" s="25" t="s">
        <v>2238</v>
      </c>
    </row>
    <row r="100" spans="1:14">
      <c r="A100" s="70" t="str">
        <f t="shared" si="6"/>
        <v>大阪府寝屋川市</v>
      </c>
      <c r="B100" s="22" t="s">
        <v>3086</v>
      </c>
      <c r="C100" s="70" t="s">
        <v>277</v>
      </c>
      <c r="D100" s="22" t="s">
        <v>2236</v>
      </c>
      <c r="F100" s="25" t="str">
        <f t="shared" si="4"/>
        <v>北海道北広島市</v>
      </c>
      <c r="G100" s="22" t="s">
        <v>238</v>
      </c>
      <c r="H100" s="25" t="s">
        <v>247</v>
      </c>
      <c r="I100" s="25" t="s">
        <v>2240</v>
      </c>
      <c r="K100" s="25" t="str">
        <f t="shared" si="5"/>
        <v>山形県長井市</v>
      </c>
      <c r="L100" s="25" t="s">
        <v>2001</v>
      </c>
      <c r="M100" s="25" t="s">
        <v>256</v>
      </c>
      <c r="N100" s="25" t="s">
        <v>2241</v>
      </c>
    </row>
    <row r="101" spans="1:14">
      <c r="A101" s="70" t="str">
        <f t="shared" si="6"/>
        <v>大阪府松原市</v>
      </c>
      <c r="B101" s="22" t="s">
        <v>3087</v>
      </c>
      <c r="C101" s="70" t="s">
        <v>277</v>
      </c>
      <c r="D101" s="22" t="s">
        <v>2239</v>
      </c>
      <c r="F101" s="25" t="str">
        <f t="shared" si="4"/>
        <v>北海道石狩市</v>
      </c>
      <c r="G101" s="22" t="s">
        <v>238</v>
      </c>
      <c r="H101" s="25" t="s">
        <v>247</v>
      </c>
      <c r="I101" s="25" t="s">
        <v>2243</v>
      </c>
      <c r="K101" s="25" t="str">
        <f t="shared" si="5"/>
        <v>山形県尾花沢市</v>
      </c>
      <c r="L101" s="25" t="s">
        <v>2001</v>
      </c>
      <c r="M101" s="25" t="s">
        <v>256</v>
      </c>
      <c r="N101" s="25" t="s">
        <v>2244</v>
      </c>
    </row>
    <row r="102" spans="1:14">
      <c r="A102" s="70" t="str">
        <f t="shared" si="6"/>
        <v>大阪府箕面市</v>
      </c>
      <c r="B102" s="22" t="s">
        <v>3086</v>
      </c>
      <c r="C102" s="70" t="s">
        <v>277</v>
      </c>
      <c r="D102" s="22" t="s">
        <v>2242</v>
      </c>
      <c r="F102" s="25" t="str">
        <f t="shared" si="4"/>
        <v>北海道当別町</v>
      </c>
      <c r="G102" s="22" t="s">
        <v>238</v>
      </c>
      <c r="H102" s="25" t="s">
        <v>247</v>
      </c>
      <c r="I102" s="25" t="s">
        <v>2035</v>
      </c>
      <c r="K102" s="25" t="str">
        <f t="shared" si="5"/>
        <v>山形県南陽市</v>
      </c>
      <c r="L102" s="25" t="s">
        <v>2001</v>
      </c>
      <c r="M102" s="25" t="s">
        <v>256</v>
      </c>
      <c r="N102" s="25" t="s">
        <v>2246</v>
      </c>
    </row>
    <row r="103" spans="1:14">
      <c r="A103" s="70" t="str">
        <f t="shared" si="6"/>
        <v>大阪府羽曳野市</v>
      </c>
      <c r="B103" s="22" t="s">
        <v>3086</v>
      </c>
      <c r="C103" s="70" t="s">
        <v>277</v>
      </c>
      <c r="D103" s="22" t="s">
        <v>2245</v>
      </c>
      <c r="F103" s="25" t="str">
        <f t="shared" si="4"/>
        <v>北海道新篠津村</v>
      </c>
      <c r="G103" s="22" t="s">
        <v>238</v>
      </c>
      <c r="H103" s="25" t="s">
        <v>247</v>
      </c>
      <c r="I103" s="25" t="s">
        <v>2038</v>
      </c>
      <c r="K103" s="25" t="str">
        <f t="shared" si="5"/>
        <v>山形県西川町</v>
      </c>
      <c r="L103" s="25" t="s">
        <v>2001</v>
      </c>
      <c r="M103" s="25" t="s">
        <v>256</v>
      </c>
      <c r="N103" s="25" t="s">
        <v>2248</v>
      </c>
    </row>
    <row r="104" spans="1:14">
      <c r="A104" s="70" t="str">
        <f t="shared" si="6"/>
        <v>兵庫県神戸市</v>
      </c>
      <c r="B104" s="22" t="s">
        <v>3086</v>
      </c>
      <c r="C104" s="70" t="s">
        <v>278</v>
      </c>
      <c r="D104" s="22" t="s">
        <v>2247</v>
      </c>
      <c r="F104" s="25" t="str">
        <f t="shared" si="4"/>
        <v>北海道福島町</v>
      </c>
      <c r="G104" s="22" t="s">
        <v>238</v>
      </c>
      <c r="H104" s="25" t="s">
        <v>247</v>
      </c>
      <c r="I104" s="25" t="s">
        <v>2250</v>
      </c>
      <c r="K104" s="25" t="str">
        <f t="shared" si="5"/>
        <v>山形県朝日町</v>
      </c>
      <c r="L104" s="25" t="s">
        <v>2001</v>
      </c>
      <c r="M104" s="25" t="s">
        <v>256</v>
      </c>
      <c r="N104" s="25" t="s">
        <v>2251</v>
      </c>
    </row>
    <row r="105" spans="1:14">
      <c r="A105" s="70" t="str">
        <f t="shared" si="6"/>
        <v>奈良県天理市</v>
      </c>
      <c r="B105" s="22" t="s">
        <v>3087</v>
      </c>
      <c r="C105" s="70" t="s">
        <v>279</v>
      </c>
      <c r="D105" s="22" t="s">
        <v>2249</v>
      </c>
      <c r="F105" s="25" t="str">
        <f t="shared" si="4"/>
        <v>北海道八雲町</v>
      </c>
      <c r="G105" s="22" t="s">
        <v>238</v>
      </c>
      <c r="H105" s="25" t="s">
        <v>247</v>
      </c>
      <c r="I105" s="25" t="s">
        <v>2044</v>
      </c>
      <c r="K105" s="25" t="str">
        <f t="shared" si="5"/>
        <v>山形県大江町</v>
      </c>
      <c r="L105" s="25" t="s">
        <v>2001</v>
      </c>
      <c r="M105" s="25" t="s">
        <v>256</v>
      </c>
      <c r="N105" s="25" t="s">
        <v>2253</v>
      </c>
    </row>
    <row r="106" spans="1:14">
      <c r="A106" s="70" t="str">
        <f t="shared" si="6"/>
        <v>宮城県多賀城市</v>
      </c>
      <c r="B106" s="22" t="s">
        <v>3089</v>
      </c>
      <c r="C106" s="70" t="s">
        <v>254</v>
      </c>
      <c r="D106" s="22" t="s">
        <v>2252</v>
      </c>
      <c r="F106" s="25" t="str">
        <f t="shared" si="4"/>
        <v>北海道長万部町</v>
      </c>
      <c r="G106" s="22" t="s">
        <v>238</v>
      </c>
      <c r="H106" s="25" t="s">
        <v>247</v>
      </c>
      <c r="I106" s="25" t="s">
        <v>2045</v>
      </c>
      <c r="K106" s="25" t="str">
        <f t="shared" si="5"/>
        <v>山形県大石田町</v>
      </c>
      <c r="L106" s="25" t="s">
        <v>2001</v>
      </c>
      <c r="M106" s="25" t="s">
        <v>256</v>
      </c>
      <c r="N106" s="25" t="s">
        <v>2255</v>
      </c>
    </row>
    <row r="107" spans="1:14">
      <c r="A107" s="70" t="str">
        <f t="shared" si="6"/>
        <v>茨城県水戸市</v>
      </c>
      <c r="B107" s="22" t="s">
        <v>3090</v>
      </c>
      <c r="C107" s="70" t="s">
        <v>258</v>
      </c>
      <c r="D107" s="22" t="s">
        <v>2254</v>
      </c>
      <c r="F107" s="25" t="str">
        <f t="shared" si="4"/>
        <v>北海道今金町</v>
      </c>
      <c r="G107" s="22" t="s">
        <v>238</v>
      </c>
      <c r="H107" s="25" t="s">
        <v>247</v>
      </c>
      <c r="I107" s="25" t="s">
        <v>2257</v>
      </c>
      <c r="K107" s="25" t="str">
        <f t="shared" si="5"/>
        <v>山形県金山町</v>
      </c>
      <c r="L107" s="25" t="s">
        <v>2001</v>
      </c>
      <c r="M107" s="25" t="s">
        <v>256</v>
      </c>
      <c r="N107" s="25" t="s">
        <v>2258</v>
      </c>
    </row>
    <row r="108" spans="1:14">
      <c r="A108" s="70" t="str">
        <f t="shared" si="6"/>
        <v>茨城県日立市</v>
      </c>
      <c r="B108" s="22" t="s">
        <v>3091</v>
      </c>
      <c r="C108" s="70" t="s">
        <v>258</v>
      </c>
      <c r="D108" s="22" t="s">
        <v>2256</v>
      </c>
      <c r="F108" s="25" t="str">
        <f t="shared" si="4"/>
        <v>北海道せたな町</v>
      </c>
      <c r="G108" s="22" t="s">
        <v>238</v>
      </c>
      <c r="H108" s="25" t="s">
        <v>247</v>
      </c>
      <c r="I108" s="25" t="s">
        <v>2260</v>
      </c>
      <c r="K108" s="25" t="str">
        <f t="shared" si="5"/>
        <v>山形県最上町</v>
      </c>
      <c r="L108" s="25" t="s">
        <v>2001</v>
      </c>
      <c r="M108" s="25" t="s">
        <v>256</v>
      </c>
      <c r="N108" s="25" t="s">
        <v>2261</v>
      </c>
    </row>
    <row r="109" spans="1:14">
      <c r="A109" s="70" t="str">
        <f t="shared" si="6"/>
        <v>茨城県土浦市</v>
      </c>
      <c r="B109" s="22" t="s">
        <v>3092</v>
      </c>
      <c r="C109" s="70" t="s">
        <v>258</v>
      </c>
      <c r="D109" s="22" t="s">
        <v>2259</v>
      </c>
      <c r="F109" s="25" t="str">
        <f t="shared" si="4"/>
        <v>北海道島牧村</v>
      </c>
      <c r="G109" s="22" t="s">
        <v>238</v>
      </c>
      <c r="H109" s="25" t="s">
        <v>247</v>
      </c>
      <c r="I109" s="25" t="s">
        <v>2262</v>
      </c>
      <c r="K109" s="25" t="str">
        <f t="shared" si="5"/>
        <v>山形県舟形町</v>
      </c>
      <c r="L109" s="25" t="s">
        <v>2001</v>
      </c>
      <c r="M109" s="25" t="s">
        <v>256</v>
      </c>
      <c r="N109" s="25" t="s">
        <v>2263</v>
      </c>
    </row>
    <row r="110" spans="1:14">
      <c r="A110" s="70" t="str">
        <f t="shared" si="6"/>
        <v>茨城県龍ケ崎市</v>
      </c>
      <c r="B110" s="22" t="s">
        <v>3091</v>
      </c>
      <c r="C110" s="70" t="s">
        <v>258</v>
      </c>
      <c r="D110" s="22" t="s">
        <v>3093</v>
      </c>
      <c r="F110" s="25" t="str">
        <f t="shared" si="4"/>
        <v>北海道寿都町</v>
      </c>
      <c r="G110" s="22" t="s">
        <v>238</v>
      </c>
      <c r="H110" s="25" t="s">
        <v>247</v>
      </c>
      <c r="I110" s="25" t="s">
        <v>2265</v>
      </c>
      <c r="K110" s="25" t="str">
        <f t="shared" si="5"/>
        <v>山形県真室川町</v>
      </c>
      <c r="L110" s="25" t="s">
        <v>2001</v>
      </c>
      <c r="M110" s="25" t="s">
        <v>256</v>
      </c>
      <c r="N110" s="25" t="s">
        <v>2266</v>
      </c>
    </row>
    <row r="111" spans="1:14">
      <c r="A111" s="70" t="str">
        <f t="shared" si="6"/>
        <v>茨城県稲敷市</v>
      </c>
      <c r="B111" s="22" t="s">
        <v>3091</v>
      </c>
      <c r="C111" s="70" t="s">
        <v>258</v>
      </c>
      <c r="D111" s="22" t="s">
        <v>2264</v>
      </c>
      <c r="F111" s="25" t="str">
        <f t="shared" si="4"/>
        <v>北海道黒松内町</v>
      </c>
      <c r="G111" s="22" t="s">
        <v>238</v>
      </c>
      <c r="H111" s="25" t="s">
        <v>247</v>
      </c>
      <c r="I111" s="25" t="s">
        <v>2268</v>
      </c>
      <c r="K111" s="25" t="str">
        <f t="shared" si="5"/>
        <v>山形県大蔵村</v>
      </c>
      <c r="L111" s="25" t="s">
        <v>2001</v>
      </c>
      <c r="M111" s="25" t="s">
        <v>256</v>
      </c>
      <c r="N111" s="25" t="s">
        <v>2269</v>
      </c>
    </row>
    <row r="112" spans="1:14">
      <c r="A112" s="70" t="str">
        <f t="shared" si="6"/>
        <v>茨城県石岡市</v>
      </c>
      <c r="B112" s="22" t="s">
        <v>3089</v>
      </c>
      <c r="C112" s="70" t="s">
        <v>258</v>
      </c>
      <c r="D112" s="22" t="s">
        <v>2267</v>
      </c>
      <c r="F112" s="25" t="str">
        <f t="shared" si="4"/>
        <v>北海道蘭越町</v>
      </c>
      <c r="G112" s="22" t="s">
        <v>238</v>
      </c>
      <c r="H112" s="25" t="s">
        <v>247</v>
      </c>
      <c r="I112" s="25" t="s">
        <v>2271</v>
      </c>
      <c r="K112" s="25" t="str">
        <f t="shared" si="5"/>
        <v>山形県鮭川村</v>
      </c>
      <c r="L112" s="25" t="s">
        <v>2001</v>
      </c>
      <c r="M112" s="25" t="s">
        <v>256</v>
      </c>
      <c r="N112" s="25" t="s">
        <v>2272</v>
      </c>
    </row>
    <row r="113" spans="1:14">
      <c r="A113" s="70" t="str">
        <f t="shared" si="6"/>
        <v>茨城県阿見町</v>
      </c>
      <c r="B113" s="22" t="s">
        <v>3089</v>
      </c>
      <c r="C113" s="70" t="s">
        <v>258</v>
      </c>
      <c r="D113" s="22" t="s">
        <v>2270</v>
      </c>
      <c r="F113" s="25" t="str">
        <f t="shared" si="4"/>
        <v>北海道ニセコ町</v>
      </c>
      <c r="G113" s="22" t="s">
        <v>238</v>
      </c>
      <c r="H113" s="25" t="s">
        <v>247</v>
      </c>
      <c r="I113" s="25" t="s">
        <v>2274</v>
      </c>
      <c r="K113" s="25" t="str">
        <f t="shared" si="5"/>
        <v>山形県戸沢村</v>
      </c>
      <c r="L113" s="25" t="s">
        <v>2001</v>
      </c>
      <c r="M113" s="25" t="s">
        <v>256</v>
      </c>
      <c r="N113" s="25" t="s">
        <v>2275</v>
      </c>
    </row>
    <row r="114" spans="1:14">
      <c r="A114" s="70" t="str">
        <f t="shared" si="6"/>
        <v>埼玉県新座市</v>
      </c>
      <c r="B114" s="22" t="s">
        <v>3089</v>
      </c>
      <c r="C114" s="70" t="s">
        <v>261</v>
      </c>
      <c r="D114" s="22" t="s">
        <v>2273</v>
      </c>
      <c r="F114" s="25" t="str">
        <f t="shared" si="4"/>
        <v>北海道真狩村</v>
      </c>
      <c r="G114" s="22" t="s">
        <v>238</v>
      </c>
      <c r="H114" s="25" t="s">
        <v>247</v>
      </c>
      <c r="I114" s="25" t="s">
        <v>2053</v>
      </c>
      <c r="K114" s="25" t="str">
        <f t="shared" si="5"/>
        <v>山形県高畠町</v>
      </c>
      <c r="L114" s="25" t="s">
        <v>2001</v>
      </c>
      <c r="M114" s="25" t="s">
        <v>256</v>
      </c>
      <c r="N114" s="25" t="s">
        <v>2277</v>
      </c>
    </row>
    <row r="115" spans="1:14">
      <c r="A115" s="70" t="str">
        <f t="shared" si="6"/>
        <v>埼玉県桶川市</v>
      </c>
      <c r="B115" s="22" t="s">
        <v>3089</v>
      </c>
      <c r="C115" s="70" t="s">
        <v>261</v>
      </c>
      <c r="D115" s="22" t="s">
        <v>2276</v>
      </c>
      <c r="F115" s="25" t="str">
        <f t="shared" si="4"/>
        <v>北海道京極町</v>
      </c>
      <c r="G115" s="22" t="s">
        <v>238</v>
      </c>
      <c r="H115" s="25" t="s">
        <v>247</v>
      </c>
      <c r="I115" s="25" t="s">
        <v>2061</v>
      </c>
      <c r="K115" s="25" t="str">
        <f t="shared" si="5"/>
        <v>山形県川西町</v>
      </c>
      <c r="L115" s="25" t="s">
        <v>2001</v>
      </c>
      <c r="M115" s="25" t="s">
        <v>256</v>
      </c>
      <c r="N115" s="25" t="s">
        <v>2279</v>
      </c>
    </row>
    <row r="116" spans="1:14">
      <c r="A116" s="70" t="str">
        <f t="shared" si="6"/>
        <v>埼玉県富士見市</v>
      </c>
      <c r="B116" s="22" t="s">
        <v>3089</v>
      </c>
      <c r="C116" s="70" t="s">
        <v>261</v>
      </c>
      <c r="D116" s="22" t="s">
        <v>2278</v>
      </c>
      <c r="F116" s="25" t="str">
        <f t="shared" si="4"/>
        <v>北海道共和町</v>
      </c>
      <c r="G116" s="22" t="s">
        <v>238</v>
      </c>
      <c r="H116" s="25" t="s">
        <v>247</v>
      </c>
      <c r="I116" s="25" t="s">
        <v>2069</v>
      </c>
      <c r="K116" s="25" t="str">
        <f t="shared" si="5"/>
        <v>山形県小国町</v>
      </c>
      <c r="L116" s="25" t="s">
        <v>2001</v>
      </c>
      <c r="M116" s="25" t="s">
        <v>256</v>
      </c>
      <c r="N116" s="25" t="s">
        <v>2281</v>
      </c>
    </row>
    <row r="117" spans="1:14">
      <c r="A117" s="70" t="str">
        <f t="shared" si="6"/>
        <v>埼玉県坂戸市</v>
      </c>
      <c r="B117" s="22" t="s">
        <v>3089</v>
      </c>
      <c r="C117" s="70" t="s">
        <v>261</v>
      </c>
      <c r="D117" s="22" t="s">
        <v>2280</v>
      </c>
      <c r="F117" s="25" t="str">
        <f t="shared" si="4"/>
        <v>北海道岩内町</v>
      </c>
      <c r="G117" s="22" t="s">
        <v>238</v>
      </c>
      <c r="H117" s="25" t="s">
        <v>247</v>
      </c>
      <c r="I117" s="25" t="s">
        <v>2072</v>
      </c>
      <c r="K117" s="25" t="str">
        <f t="shared" si="5"/>
        <v>山形県白鷹町</v>
      </c>
      <c r="L117" s="25" t="s">
        <v>2001</v>
      </c>
      <c r="M117" s="25" t="s">
        <v>256</v>
      </c>
      <c r="N117" s="25" t="s">
        <v>2283</v>
      </c>
    </row>
    <row r="118" spans="1:14">
      <c r="A118" s="70" t="str">
        <f t="shared" si="6"/>
        <v>埼玉県鶴ヶ島市</v>
      </c>
      <c r="B118" s="22" t="s">
        <v>3089</v>
      </c>
      <c r="C118" s="70" t="s">
        <v>261</v>
      </c>
      <c r="D118" s="22" t="s">
        <v>2282</v>
      </c>
      <c r="F118" s="25" t="str">
        <f t="shared" si="4"/>
        <v>北海道泊村</v>
      </c>
      <c r="G118" s="22" t="s">
        <v>238</v>
      </c>
      <c r="H118" s="25" t="s">
        <v>247</v>
      </c>
      <c r="I118" s="25" t="s">
        <v>2285</v>
      </c>
      <c r="K118" s="25" t="str">
        <f t="shared" si="5"/>
        <v>山形県飯豊町</v>
      </c>
      <c r="L118" s="25" t="s">
        <v>2001</v>
      </c>
      <c r="M118" s="25" t="s">
        <v>256</v>
      </c>
      <c r="N118" s="25" t="s">
        <v>2286</v>
      </c>
    </row>
    <row r="119" spans="1:14">
      <c r="A119" s="70" t="str">
        <f t="shared" si="6"/>
        <v>千葉県市川市</v>
      </c>
      <c r="B119" s="22" t="s">
        <v>3089</v>
      </c>
      <c r="C119" s="70" t="s">
        <v>262</v>
      </c>
      <c r="D119" s="22" t="s">
        <v>2284</v>
      </c>
      <c r="F119" s="25" t="str">
        <f t="shared" si="4"/>
        <v>北海道神恵内村</v>
      </c>
      <c r="G119" s="22" t="s">
        <v>238</v>
      </c>
      <c r="H119" s="25" t="s">
        <v>247</v>
      </c>
      <c r="I119" s="25" t="s">
        <v>2288</v>
      </c>
      <c r="K119" s="25" t="str">
        <f t="shared" si="5"/>
        <v>福島県下郷町</v>
      </c>
      <c r="L119" s="25" t="s">
        <v>2001</v>
      </c>
      <c r="M119" s="25" t="s">
        <v>257</v>
      </c>
      <c r="N119" s="25" t="s">
        <v>2289</v>
      </c>
    </row>
    <row r="120" spans="1:14">
      <c r="A120" s="70" t="str">
        <f t="shared" si="6"/>
        <v>千葉県松戸市</v>
      </c>
      <c r="B120" s="22" t="s">
        <v>3089</v>
      </c>
      <c r="C120" s="70" t="s">
        <v>262</v>
      </c>
      <c r="D120" s="22" t="s">
        <v>2287</v>
      </c>
      <c r="F120" s="25" t="str">
        <f t="shared" si="4"/>
        <v>北海道積丹町</v>
      </c>
      <c r="G120" s="22" t="s">
        <v>238</v>
      </c>
      <c r="H120" s="25" t="s">
        <v>247</v>
      </c>
      <c r="I120" s="25" t="s">
        <v>2291</v>
      </c>
      <c r="K120" s="25" t="str">
        <f t="shared" si="5"/>
        <v>福島県檜枝岐村</v>
      </c>
      <c r="L120" s="25" t="s">
        <v>2001</v>
      </c>
      <c r="M120" s="25" t="s">
        <v>257</v>
      </c>
      <c r="N120" s="25" t="s">
        <v>2292</v>
      </c>
    </row>
    <row r="121" spans="1:14">
      <c r="A121" s="70" t="str">
        <f t="shared" si="6"/>
        <v>千葉県佐倉市</v>
      </c>
      <c r="B121" s="22" t="s">
        <v>3089</v>
      </c>
      <c r="C121" s="70" t="s">
        <v>262</v>
      </c>
      <c r="D121" s="22" t="s">
        <v>2290</v>
      </c>
      <c r="F121" s="25" t="str">
        <f t="shared" si="4"/>
        <v>北海道古平町</v>
      </c>
      <c r="G121" s="22" t="s">
        <v>238</v>
      </c>
      <c r="H121" s="25" t="s">
        <v>247</v>
      </c>
      <c r="I121" s="25" t="s">
        <v>2294</v>
      </c>
      <c r="K121" s="25" t="str">
        <f t="shared" si="5"/>
        <v>福島県只見町</v>
      </c>
      <c r="L121" s="25" t="s">
        <v>2001</v>
      </c>
      <c r="M121" s="25" t="s">
        <v>257</v>
      </c>
      <c r="N121" s="25" t="s">
        <v>2295</v>
      </c>
    </row>
    <row r="122" spans="1:14">
      <c r="A122" s="70" t="str">
        <f t="shared" si="6"/>
        <v>千葉県市原市</v>
      </c>
      <c r="B122" s="22" t="s">
        <v>3089</v>
      </c>
      <c r="C122" s="70" t="s">
        <v>262</v>
      </c>
      <c r="D122" s="22" t="s">
        <v>2293</v>
      </c>
      <c r="F122" s="25" t="str">
        <f t="shared" si="4"/>
        <v>北海道仁木町</v>
      </c>
      <c r="G122" s="22" t="s">
        <v>238</v>
      </c>
      <c r="H122" s="25" t="s">
        <v>247</v>
      </c>
      <c r="I122" s="25" t="s">
        <v>2297</v>
      </c>
      <c r="K122" s="25" t="str">
        <f t="shared" si="5"/>
        <v>福島県北塩原村</v>
      </c>
      <c r="L122" s="25" t="s">
        <v>2001</v>
      </c>
      <c r="M122" s="25" t="s">
        <v>257</v>
      </c>
      <c r="N122" s="25" t="s">
        <v>2298</v>
      </c>
    </row>
    <row r="123" spans="1:14">
      <c r="A123" s="70" t="str">
        <f t="shared" si="6"/>
        <v>千葉県八千代市</v>
      </c>
      <c r="B123" s="22" t="s">
        <v>3089</v>
      </c>
      <c r="C123" s="70" t="s">
        <v>262</v>
      </c>
      <c r="D123" s="22" t="s">
        <v>2296</v>
      </c>
      <c r="F123" s="25" t="str">
        <f t="shared" si="4"/>
        <v>北海道余市町</v>
      </c>
      <c r="G123" s="22" t="s">
        <v>238</v>
      </c>
      <c r="H123" s="25" t="s">
        <v>247</v>
      </c>
      <c r="I123" s="25" t="s">
        <v>2300</v>
      </c>
      <c r="K123" s="25" t="str">
        <f t="shared" si="5"/>
        <v>福島県西会津町</v>
      </c>
      <c r="L123" s="25" t="s">
        <v>2001</v>
      </c>
      <c r="M123" s="25" t="s">
        <v>257</v>
      </c>
      <c r="N123" s="25" t="s">
        <v>2301</v>
      </c>
    </row>
    <row r="124" spans="1:14">
      <c r="A124" s="70" t="str">
        <f t="shared" si="6"/>
        <v>千葉県富津市</v>
      </c>
      <c r="B124" s="22" t="s">
        <v>3089</v>
      </c>
      <c r="C124" s="70" t="s">
        <v>262</v>
      </c>
      <c r="D124" s="22" t="s">
        <v>2299</v>
      </c>
      <c r="F124" s="25" t="str">
        <f t="shared" si="4"/>
        <v>北海道南幌町</v>
      </c>
      <c r="G124" s="22" t="s">
        <v>238</v>
      </c>
      <c r="H124" s="25" t="s">
        <v>247</v>
      </c>
      <c r="I124" s="25" t="s">
        <v>2303</v>
      </c>
      <c r="K124" s="25" t="str">
        <f t="shared" si="5"/>
        <v>福島県磐梯町</v>
      </c>
      <c r="L124" s="25" t="s">
        <v>2001</v>
      </c>
      <c r="M124" s="25" t="s">
        <v>257</v>
      </c>
      <c r="N124" s="25" t="s">
        <v>2304</v>
      </c>
    </row>
    <row r="125" spans="1:14">
      <c r="A125" s="70" t="str">
        <f t="shared" si="6"/>
        <v>千葉県四街道市</v>
      </c>
      <c r="B125" s="22" t="s">
        <v>3089</v>
      </c>
      <c r="C125" s="70" t="s">
        <v>262</v>
      </c>
      <c r="D125" s="22" t="s">
        <v>2302</v>
      </c>
      <c r="F125" s="25" t="str">
        <f t="shared" si="4"/>
        <v>北海道奈井江町</v>
      </c>
      <c r="G125" s="22" t="s">
        <v>238</v>
      </c>
      <c r="H125" s="25" t="s">
        <v>247</v>
      </c>
      <c r="I125" s="25" t="s">
        <v>2306</v>
      </c>
      <c r="K125" s="25" t="str">
        <f t="shared" si="5"/>
        <v>福島県猪苗代町</v>
      </c>
      <c r="L125" s="25" t="s">
        <v>2001</v>
      </c>
      <c r="M125" s="25" t="s">
        <v>257</v>
      </c>
      <c r="N125" s="25" t="s">
        <v>2307</v>
      </c>
    </row>
    <row r="126" spans="1:14">
      <c r="A126" s="70" t="str">
        <f t="shared" si="6"/>
        <v>東京都あきる野市</v>
      </c>
      <c r="B126" s="22" t="s">
        <v>3089</v>
      </c>
      <c r="C126" s="70" t="s">
        <v>263</v>
      </c>
      <c r="D126" s="22" t="s">
        <v>2308</v>
      </c>
      <c r="F126" s="25" t="str">
        <f t="shared" si="4"/>
        <v>北海道由仁町</v>
      </c>
      <c r="G126" s="22" t="s">
        <v>238</v>
      </c>
      <c r="H126" s="25" t="s">
        <v>247</v>
      </c>
      <c r="I126" s="25" t="s">
        <v>3000</v>
      </c>
      <c r="K126" s="25" t="str">
        <f t="shared" si="5"/>
        <v>福島県柳津町</v>
      </c>
      <c r="L126" s="25" t="s">
        <v>2001</v>
      </c>
      <c r="M126" s="25" t="s">
        <v>257</v>
      </c>
      <c r="N126" s="25" t="s">
        <v>2309</v>
      </c>
    </row>
    <row r="127" spans="1:14">
      <c r="A127" s="70" t="str">
        <f t="shared" si="6"/>
        <v>東京都羽村市</v>
      </c>
      <c r="B127" s="22" t="s">
        <v>3089</v>
      </c>
      <c r="C127" s="70" t="s">
        <v>263</v>
      </c>
      <c r="D127" s="22" t="s">
        <v>2310</v>
      </c>
      <c r="F127" s="25" t="str">
        <f t="shared" si="4"/>
        <v>北海道長沼町</v>
      </c>
      <c r="G127" s="22" t="s">
        <v>238</v>
      </c>
      <c r="H127" s="25" t="s">
        <v>247</v>
      </c>
      <c r="I127" s="25" t="s">
        <v>3001</v>
      </c>
      <c r="K127" s="25" t="str">
        <f t="shared" si="5"/>
        <v>福島県三島町</v>
      </c>
      <c r="L127" s="25" t="s">
        <v>2001</v>
      </c>
      <c r="M127" s="25" t="s">
        <v>257</v>
      </c>
      <c r="N127" s="25" t="s">
        <v>2311</v>
      </c>
    </row>
    <row r="128" spans="1:14">
      <c r="A128" s="70" t="str">
        <f t="shared" si="6"/>
        <v>東京都日の出町</v>
      </c>
      <c r="B128" s="22" t="s">
        <v>3089</v>
      </c>
      <c r="C128" s="70" t="s">
        <v>263</v>
      </c>
      <c r="D128" s="22" t="s">
        <v>2312</v>
      </c>
      <c r="F128" s="25" t="str">
        <f t="shared" si="4"/>
        <v>北海道栗山町</v>
      </c>
      <c r="G128" s="22" t="s">
        <v>238</v>
      </c>
      <c r="H128" s="25" t="s">
        <v>247</v>
      </c>
      <c r="I128" s="25" t="s">
        <v>1897</v>
      </c>
      <c r="K128" s="25" t="str">
        <f t="shared" si="5"/>
        <v>福島県金山町</v>
      </c>
      <c r="L128" s="25" t="s">
        <v>2001</v>
      </c>
      <c r="M128" s="25" t="s">
        <v>257</v>
      </c>
      <c r="N128" s="25" t="s">
        <v>2258</v>
      </c>
    </row>
    <row r="129" spans="1:14">
      <c r="A129" s="70" t="str">
        <f t="shared" si="6"/>
        <v>東京都檜原村</v>
      </c>
      <c r="B129" s="22" t="s">
        <v>3089</v>
      </c>
      <c r="C129" s="70" t="s">
        <v>263</v>
      </c>
      <c r="D129" s="22" t="s">
        <v>2313</v>
      </c>
      <c r="F129" s="25" t="str">
        <f t="shared" si="4"/>
        <v>北海道月形町</v>
      </c>
      <c r="G129" s="22" t="s">
        <v>238</v>
      </c>
      <c r="H129" s="25" t="s">
        <v>247</v>
      </c>
      <c r="I129" s="25" t="s">
        <v>1898</v>
      </c>
      <c r="K129" s="25" t="str">
        <f t="shared" si="5"/>
        <v>福島県昭和村</v>
      </c>
      <c r="L129" s="25" t="s">
        <v>2001</v>
      </c>
      <c r="M129" s="25" t="s">
        <v>257</v>
      </c>
      <c r="N129" s="25" t="s">
        <v>2314</v>
      </c>
    </row>
    <row r="130" spans="1:14">
      <c r="A130" s="70" t="str">
        <f t="shared" si="6"/>
        <v>神奈川県横須賀市</v>
      </c>
      <c r="B130" s="22" t="s">
        <v>3089</v>
      </c>
      <c r="C130" s="70" t="s">
        <v>264</v>
      </c>
      <c r="D130" s="22" t="s">
        <v>2315</v>
      </c>
      <c r="F130" s="25" t="str">
        <f t="shared" si="4"/>
        <v>北海道浦臼町</v>
      </c>
      <c r="G130" s="22" t="s">
        <v>238</v>
      </c>
      <c r="H130" s="25" t="s">
        <v>247</v>
      </c>
      <c r="I130" s="25" t="s">
        <v>1899</v>
      </c>
      <c r="K130" s="25" t="str">
        <f t="shared" si="5"/>
        <v>群馬県片品村</v>
      </c>
      <c r="L130" s="25" t="s">
        <v>2001</v>
      </c>
      <c r="M130" s="25" t="s">
        <v>260</v>
      </c>
      <c r="N130" s="25" t="s">
        <v>2316</v>
      </c>
    </row>
    <row r="131" spans="1:14">
      <c r="A131" s="70" t="str">
        <f t="shared" si="6"/>
        <v>神奈川県平塚市</v>
      </c>
      <c r="B131" s="22" t="s">
        <v>3089</v>
      </c>
      <c r="C131" s="70" t="s">
        <v>264</v>
      </c>
      <c r="D131" s="22" t="s">
        <v>2317</v>
      </c>
      <c r="F131" s="25" t="str">
        <f t="shared" ref="F131:F194" si="7">CONCATENATE(H131,I131)</f>
        <v>北海道新十津川町</v>
      </c>
      <c r="G131" s="22" t="s">
        <v>238</v>
      </c>
      <c r="H131" s="25" t="s">
        <v>247</v>
      </c>
      <c r="I131" s="25" t="s">
        <v>1900</v>
      </c>
      <c r="K131" s="25" t="str">
        <f t="shared" ref="K131:K195" si="8">CONCATENATE(M131,N131)</f>
        <v>新潟県小千谷市</v>
      </c>
      <c r="L131" s="25" t="s">
        <v>2001</v>
      </c>
      <c r="M131" s="25" t="s">
        <v>265</v>
      </c>
      <c r="N131" s="25" t="s">
        <v>2318</v>
      </c>
    </row>
    <row r="132" spans="1:14">
      <c r="A132" s="70" t="str">
        <f t="shared" ref="A132:A200" si="9">CONCATENATE(C132,D132)</f>
        <v>神奈川県小田原市</v>
      </c>
      <c r="B132" s="22" t="s">
        <v>3089</v>
      </c>
      <c r="C132" s="70" t="s">
        <v>264</v>
      </c>
      <c r="D132" s="22" t="s">
        <v>2319</v>
      </c>
      <c r="F132" s="25" t="str">
        <f t="shared" si="7"/>
        <v>北海道天塩町</v>
      </c>
      <c r="G132" s="22" t="s">
        <v>238</v>
      </c>
      <c r="H132" s="25" t="s">
        <v>247</v>
      </c>
      <c r="I132" s="25" t="s">
        <v>2320</v>
      </c>
      <c r="K132" s="25" t="str">
        <f t="shared" si="8"/>
        <v>新潟県加茂市</v>
      </c>
      <c r="L132" s="25" t="s">
        <v>2001</v>
      </c>
      <c r="M132" s="25" t="s">
        <v>265</v>
      </c>
      <c r="N132" s="25" t="s">
        <v>2321</v>
      </c>
    </row>
    <row r="133" spans="1:14">
      <c r="A133" s="70" t="str">
        <f t="shared" si="9"/>
        <v>神奈川県茅ヶ崎市</v>
      </c>
      <c r="B133" s="22" t="s">
        <v>3089</v>
      </c>
      <c r="C133" s="70" t="s">
        <v>264</v>
      </c>
      <c r="D133" s="22" t="s">
        <v>2322</v>
      </c>
      <c r="F133" s="25" t="str">
        <f t="shared" si="7"/>
        <v>北海道遠別町</v>
      </c>
      <c r="G133" s="22" t="s">
        <v>238</v>
      </c>
      <c r="H133" s="25" t="s">
        <v>247</v>
      </c>
      <c r="I133" s="25" t="s">
        <v>2156</v>
      </c>
      <c r="K133" s="25" t="str">
        <f t="shared" si="8"/>
        <v>新潟県十日町市</v>
      </c>
      <c r="L133" s="25" t="s">
        <v>2001</v>
      </c>
      <c r="M133" s="25" t="s">
        <v>265</v>
      </c>
      <c r="N133" s="25" t="s">
        <v>2323</v>
      </c>
    </row>
    <row r="134" spans="1:14">
      <c r="A134" s="70" t="str">
        <f t="shared" si="9"/>
        <v>神奈川県大和市</v>
      </c>
      <c r="B134" s="22" t="s">
        <v>3089</v>
      </c>
      <c r="C134" s="70" t="s">
        <v>264</v>
      </c>
      <c r="D134" s="22" t="s">
        <v>2324</v>
      </c>
      <c r="F134" s="25" t="str">
        <f t="shared" si="7"/>
        <v>北海道初山別村</v>
      </c>
      <c r="G134" s="22" t="s">
        <v>238</v>
      </c>
      <c r="H134" s="25" t="s">
        <v>247</v>
      </c>
      <c r="I134" s="25" t="s">
        <v>2325</v>
      </c>
      <c r="K134" s="25" t="str">
        <f t="shared" si="8"/>
        <v>新潟県糸魚川市</v>
      </c>
      <c r="L134" s="25" t="s">
        <v>2001</v>
      </c>
      <c r="M134" s="25" t="s">
        <v>265</v>
      </c>
      <c r="N134" s="25" t="s">
        <v>2326</v>
      </c>
    </row>
    <row r="135" spans="1:14">
      <c r="A135" s="70" t="str">
        <f t="shared" si="9"/>
        <v>神奈川県伊勢原市</v>
      </c>
      <c r="B135" s="22" t="s">
        <v>3089</v>
      </c>
      <c r="C135" s="70" t="s">
        <v>264</v>
      </c>
      <c r="D135" s="22" t="s">
        <v>2327</v>
      </c>
      <c r="F135" s="25" t="str">
        <f t="shared" si="7"/>
        <v>北海道羽幌町</v>
      </c>
      <c r="G135" s="22" t="s">
        <v>238</v>
      </c>
      <c r="H135" s="25" t="s">
        <v>247</v>
      </c>
      <c r="I135" s="25" t="s">
        <v>2151</v>
      </c>
      <c r="K135" s="25" t="str">
        <f t="shared" si="8"/>
        <v>新潟県妙高市</v>
      </c>
      <c r="L135" s="25" t="s">
        <v>2001</v>
      </c>
      <c r="M135" s="25" t="s">
        <v>265</v>
      </c>
      <c r="N135" s="25" t="s">
        <v>2328</v>
      </c>
    </row>
    <row r="136" spans="1:14">
      <c r="A136" s="70" t="str">
        <f t="shared" si="9"/>
        <v>神奈川県綾瀬市</v>
      </c>
      <c r="B136" s="22" t="s">
        <v>3089</v>
      </c>
      <c r="C136" s="70" t="s">
        <v>264</v>
      </c>
      <c r="D136" s="22" t="s">
        <v>2329</v>
      </c>
      <c r="F136" s="25" t="str">
        <f t="shared" si="7"/>
        <v>北海道苫前町</v>
      </c>
      <c r="G136" s="22" t="s">
        <v>238</v>
      </c>
      <c r="H136" s="25" t="s">
        <v>247</v>
      </c>
      <c r="I136" s="25" t="s">
        <v>2149</v>
      </c>
      <c r="K136" s="25" t="str">
        <f t="shared" si="8"/>
        <v>新潟県魚沼市</v>
      </c>
      <c r="L136" s="25" t="s">
        <v>2001</v>
      </c>
      <c r="M136" s="25" t="s">
        <v>265</v>
      </c>
      <c r="N136" s="25" t="s">
        <v>2330</v>
      </c>
    </row>
    <row r="137" spans="1:14">
      <c r="A137" s="70" t="str">
        <f t="shared" si="9"/>
        <v>神奈川県寒川町</v>
      </c>
      <c r="B137" s="22" t="s">
        <v>3089</v>
      </c>
      <c r="C137" s="70" t="s">
        <v>264</v>
      </c>
      <c r="D137" s="22" t="s">
        <v>2331</v>
      </c>
      <c r="F137" s="25" t="str">
        <f t="shared" si="7"/>
        <v>北海道小平町</v>
      </c>
      <c r="G137" s="22" t="s">
        <v>238</v>
      </c>
      <c r="H137" s="25" t="s">
        <v>247</v>
      </c>
      <c r="I137" s="25" t="s">
        <v>2147</v>
      </c>
      <c r="K137" s="25" t="str">
        <f t="shared" si="8"/>
        <v>新潟県南魚沼市</v>
      </c>
      <c r="L137" s="25" t="s">
        <v>2001</v>
      </c>
      <c r="M137" s="25" t="s">
        <v>265</v>
      </c>
      <c r="N137" s="25" t="s">
        <v>2332</v>
      </c>
    </row>
    <row r="138" spans="1:14">
      <c r="A138" s="71" t="str">
        <f>CONCATENATE(C138,D138)</f>
        <v>神奈川県三浦市</v>
      </c>
      <c r="B138" s="51" t="s">
        <v>3008</v>
      </c>
      <c r="C138" s="71" t="s">
        <v>264</v>
      </c>
      <c r="D138" s="72" t="s">
        <v>2541</v>
      </c>
      <c r="F138" s="25" t="str">
        <f t="shared" si="7"/>
        <v>北海道増毛町</v>
      </c>
      <c r="G138" s="22" t="s">
        <v>238</v>
      </c>
      <c r="H138" s="25" t="s">
        <v>247</v>
      </c>
      <c r="I138" s="25" t="s">
        <v>2145</v>
      </c>
      <c r="K138" s="25" t="str">
        <f t="shared" si="8"/>
        <v>新潟県阿賀町</v>
      </c>
      <c r="L138" s="25" t="s">
        <v>2001</v>
      </c>
      <c r="M138" s="25" t="s">
        <v>265</v>
      </c>
      <c r="N138" s="25" t="s">
        <v>2334</v>
      </c>
    </row>
    <row r="139" spans="1:14">
      <c r="A139" s="71" t="str">
        <f>CONCATENATE(C139,D139)</f>
        <v>神奈川県葉山町</v>
      </c>
      <c r="B139" s="51" t="s">
        <v>3008</v>
      </c>
      <c r="C139" s="71" t="s">
        <v>264</v>
      </c>
      <c r="D139" s="72" t="s">
        <v>2543</v>
      </c>
      <c r="F139" s="25" t="str">
        <f t="shared" si="7"/>
        <v>北海道猿払村</v>
      </c>
      <c r="G139" s="22" t="s">
        <v>238</v>
      </c>
      <c r="H139" s="25" t="s">
        <v>247</v>
      </c>
      <c r="I139" s="25" t="s">
        <v>2164</v>
      </c>
      <c r="K139" s="25" t="str">
        <f t="shared" si="8"/>
        <v>新潟県湯沢町</v>
      </c>
      <c r="L139" s="25" t="s">
        <v>2001</v>
      </c>
      <c r="M139" s="25" t="s">
        <v>265</v>
      </c>
      <c r="N139" s="25" t="s">
        <v>2336</v>
      </c>
    </row>
    <row r="140" spans="1:14">
      <c r="A140" s="70" t="str">
        <f t="shared" si="9"/>
        <v>愛知県西尾市</v>
      </c>
      <c r="B140" s="22" t="s">
        <v>3089</v>
      </c>
      <c r="C140" s="70" t="s">
        <v>273</v>
      </c>
      <c r="D140" s="22" t="s">
        <v>2333</v>
      </c>
      <c r="F140" s="25" t="str">
        <f t="shared" si="7"/>
        <v>北海道枝幸町</v>
      </c>
      <c r="G140" s="22" t="s">
        <v>238</v>
      </c>
      <c r="H140" s="25" t="s">
        <v>247</v>
      </c>
      <c r="I140" s="25" t="s">
        <v>2170</v>
      </c>
      <c r="K140" s="25" t="str">
        <f t="shared" si="8"/>
        <v>新潟県津南町</v>
      </c>
      <c r="L140" s="25" t="s">
        <v>2001</v>
      </c>
      <c r="M140" s="25" t="s">
        <v>265</v>
      </c>
      <c r="N140" s="25" t="s">
        <v>2338</v>
      </c>
    </row>
    <row r="141" spans="1:14">
      <c r="A141" s="70" t="str">
        <f t="shared" si="9"/>
        <v>愛知県知多市</v>
      </c>
      <c r="B141" s="22" t="s">
        <v>3089</v>
      </c>
      <c r="C141" s="70" t="s">
        <v>273</v>
      </c>
      <c r="D141" s="22" t="s">
        <v>2335</v>
      </c>
      <c r="F141" s="25" t="str">
        <f t="shared" si="7"/>
        <v>北海道豊富町</v>
      </c>
      <c r="G141" s="22" t="s">
        <v>238</v>
      </c>
      <c r="H141" s="25" t="s">
        <v>247</v>
      </c>
      <c r="I141" s="25" t="s">
        <v>2162</v>
      </c>
      <c r="K141" s="25" t="str">
        <f t="shared" si="8"/>
        <v>新潟県関川村</v>
      </c>
      <c r="L141" s="25" t="s">
        <v>2001</v>
      </c>
      <c r="M141" s="25" t="s">
        <v>265</v>
      </c>
      <c r="N141" s="25" t="s">
        <v>2340</v>
      </c>
    </row>
    <row r="142" spans="1:14">
      <c r="A142" s="70" t="str">
        <f t="shared" si="9"/>
        <v>愛知県知立市</v>
      </c>
      <c r="B142" s="22" t="s">
        <v>2999</v>
      </c>
      <c r="C142" s="70" t="s">
        <v>273</v>
      </c>
      <c r="D142" s="22" t="s">
        <v>2337</v>
      </c>
      <c r="F142" s="25" t="str">
        <f t="shared" si="7"/>
        <v>北海道礼文町</v>
      </c>
      <c r="G142" s="22" t="s">
        <v>238</v>
      </c>
      <c r="H142" s="25" t="s">
        <v>247</v>
      </c>
      <c r="I142" s="25" t="s">
        <v>2342</v>
      </c>
      <c r="K142" s="25" t="str">
        <f t="shared" si="8"/>
        <v>富山県上市町</v>
      </c>
      <c r="L142" s="25" t="s">
        <v>2001</v>
      </c>
      <c r="M142" s="25" t="s">
        <v>266</v>
      </c>
      <c r="N142" s="25" t="s">
        <v>2343</v>
      </c>
    </row>
    <row r="143" spans="1:14">
      <c r="A143" s="70" t="str">
        <f t="shared" si="9"/>
        <v>愛知県清須市</v>
      </c>
      <c r="B143" s="22" t="s">
        <v>3089</v>
      </c>
      <c r="C143" s="70" t="s">
        <v>273</v>
      </c>
      <c r="D143" s="22" t="s">
        <v>2339</v>
      </c>
      <c r="F143" s="25" t="str">
        <f t="shared" si="7"/>
        <v>北海道利尻町</v>
      </c>
      <c r="G143" s="22" t="s">
        <v>238</v>
      </c>
      <c r="H143" s="25" t="s">
        <v>247</v>
      </c>
      <c r="I143" s="25" t="s">
        <v>2345</v>
      </c>
      <c r="K143" s="25" t="str">
        <f t="shared" si="8"/>
        <v>富山県立山町</v>
      </c>
      <c r="L143" s="25" t="s">
        <v>2001</v>
      </c>
      <c r="M143" s="25" t="s">
        <v>266</v>
      </c>
      <c r="N143" s="25" t="s">
        <v>2346</v>
      </c>
    </row>
    <row r="144" spans="1:14">
      <c r="A144" s="70" t="str">
        <f t="shared" si="9"/>
        <v>愛知県みよし市</v>
      </c>
      <c r="B144" s="22" t="s">
        <v>3089</v>
      </c>
      <c r="C144" s="70" t="s">
        <v>273</v>
      </c>
      <c r="D144" s="22" t="s">
        <v>2341</v>
      </c>
      <c r="F144" s="25" t="str">
        <f t="shared" si="7"/>
        <v>北海道利尻富士町</v>
      </c>
      <c r="G144" s="22" t="s">
        <v>238</v>
      </c>
      <c r="H144" s="25" t="s">
        <v>247</v>
      </c>
      <c r="I144" s="25" t="s">
        <v>3002</v>
      </c>
      <c r="K144" s="25" t="str">
        <f t="shared" si="8"/>
        <v>福井県大野市</v>
      </c>
      <c r="L144" s="25" t="s">
        <v>2001</v>
      </c>
      <c r="M144" s="25" t="s">
        <v>268</v>
      </c>
      <c r="N144" s="25" t="s">
        <v>2348</v>
      </c>
    </row>
    <row r="145" spans="1:14">
      <c r="A145" s="70" t="str">
        <f t="shared" si="9"/>
        <v>愛知県長久手市</v>
      </c>
      <c r="B145" s="22" t="s">
        <v>3089</v>
      </c>
      <c r="C145" s="70" t="s">
        <v>273</v>
      </c>
      <c r="D145" s="22" t="s">
        <v>2344</v>
      </c>
      <c r="F145" s="25" t="str">
        <f t="shared" si="7"/>
        <v>北海道斜里町</v>
      </c>
      <c r="G145" s="22" t="s">
        <v>238</v>
      </c>
      <c r="H145" s="25" t="s">
        <v>247</v>
      </c>
      <c r="I145" s="25" t="s">
        <v>2350</v>
      </c>
      <c r="K145" s="25" t="str">
        <f t="shared" si="8"/>
        <v>福井県勝山市</v>
      </c>
      <c r="L145" s="25" t="s">
        <v>2001</v>
      </c>
      <c r="M145" s="25" t="s">
        <v>268</v>
      </c>
      <c r="N145" s="25" t="s">
        <v>2351</v>
      </c>
    </row>
    <row r="146" spans="1:14">
      <c r="A146" s="71" t="str">
        <f>CONCATENATE(C146,D146)</f>
        <v>愛知県東郷町</v>
      </c>
      <c r="B146" s="51" t="s">
        <v>3008</v>
      </c>
      <c r="C146" s="71" t="s">
        <v>273</v>
      </c>
      <c r="D146" s="72" t="s">
        <v>2593</v>
      </c>
      <c r="F146" s="25" t="str">
        <f t="shared" si="7"/>
        <v>北海道雄武町</v>
      </c>
      <c r="G146" s="22" t="s">
        <v>238</v>
      </c>
      <c r="H146" s="25" t="s">
        <v>247</v>
      </c>
      <c r="I146" s="25" t="s">
        <v>2186</v>
      </c>
      <c r="K146" s="25" t="str">
        <f t="shared" si="8"/>
        <v>福井県池田町</v>
      </c>
      <c r="L146" s="25" t="s">
        <v>2001</v>
      </c>
      <c r="M146" s="25" t="s">
        <v>268</v>
      </c>
      <c r="N146" s="25" t="s">
        <v>2353</v>
      </c>
    </row>
    <row r="147" spans="1:14">
      <c r="A147" s="70" t="str">
        <f t="shared" si="9"/>
        <v>三重県四日市市</v>
      </c>
      <c r="B147" s="22" t="s">
        <v>3089</v>
      </c>
      <c r="C147" s="70" t="s">
        <v>274</v>
      </c>
      <c r="D147" s="22" t="s">
        <v>2347</v>
      </c>
      <c r="F147" s="25" t="str">
        <f t="shared" si="7"/>
        <v>北海道豊浦町</v>
      </c>
      <c r="G147" s="22" t="s">
        <v>238</v>
      </c>
      <c r="H147" s="25" t="s">
        <v>247</v>
      </c>
      <c r="I147" s="25" t="s">
        <v>1956</v>
      </c>
      <c r="K147" s="25" t="str">
        <f t="shared" si="8"/>
        <v>長野県飯山市</v>
      </c>
      <c r="L147" s="25" t="s">
        <v>2001</v>
      </c>
      <c r="M147" s="25" t="s">
        <v>270</v>
      </c>
      <c r="N147" s="25" t="s">
        <v>2355</v>
      </c>
    </row>
    <row r="148" spans="1:14">
      <c r="A148" s="70" t="str">
        <f t="shared" si="9"/>
        <v>滋賀県大津市</v>
      </c>
      <c r="B148" s="22" t="s">
        <v>3089</v>
      </c>
      <c r="C148" s="70" t="s">
        <v>275</v>
      </c>
      <c r="D148" s="22" t="s">
        <v>2349</v>
      </c>
      <c r="F148" s="25" t="str">
        <f t="shared" si="7"/>
        <v>北海道洞爺湖町</v>
      </c>
      <c r="G148" s="22" t="s">
        <v>238</v>
      </c>
      <c r="H148" s="25" t="s">
        <v>247</v>
      </c>
      <c r="I148" s="25" t="s">
        <v>1960</v>
      </c>
      <c r="K148" s="25" t="str">
        <f t="shared" si="8"/>
        <v>長野県白馬村</v>
      </c>
      <c r="L148" s="25" t="s">
        <v>2001</v>
      </c>
      <c r="M148" s="25" t="s">
        <v>270</v>
      </c>
      <c r="N148" s="25" t="s">
        <v>2357</v>
      </c>
    </row>
    <row r="149" spans="1:14">
      <c r="A149" s="70" t="str">
        <f t="shared" si="9"/>
        <v>滋賀県草津市</v>
      </c>
      <c r="B149" s="22" t="s">
        <v>3089</v>
      </c>
      <c r="C149" s="70" t="s">
        <v>275</v>
      </c>
      <c r="D149" s="22" t="s">
        <v>2352</v>
      </c>
      <c r="F149" s="25" t="str">
        <f t="shared" si="7"/>
        <v>北海道壮瞥町</v>
      </c>
      <c r="G149" s="22" t="s">
        <v>238</v>
      </c>
      <c r="H149" s="25" t="s">
        <v>247</v>
      </c>
      <c r="I149" s="25" t="s">
        <v>3003</v>
      </c>
      <c r="K149" s="25" t="str">
        <f t="shared" si="8"/>
        <v>長野県小谷村</v>
      </c>
      <c r="L149" s="25" t="s">
        <v>2001</v>
      </c>
      <c r="M149" s="25" t="s">
        <v>270</v>
      </c>
      <c r="N149" s="25" t="s">
        <v>2359</v>
      </c>
    </row>
    <row r="150" spans="1:14">
      <c r="A150" s="70" t="str">
        <f t="shared" si="9"/>
        <v>滋賀県栗東市</v>
      </c>
      <c r="B150" s="22" t="s">
        <v>3089</v>
      </c>
      <c r="C150" s="70" t="s">
        <v>275</v>
      </c>
      <c r="D150" s="22" t="s">
        <v>2354</v>
      </c>
      <c r="F150" s="25" t="str">
        <f t="shared" si="7"/>
        <v>北海道白老町</v>
      </c>
      <c r="G150" s="22" t="s">
        <v>238</v>
      </c>
      <c r="H150" s="25" t="s">
        <v>247</v>
      </c>
      <c r="I150" s="25" t="s">
        <v>2361</v>
      </c>
      <c r="K150" s="25" t="str">
        <f t="shared" si="8"/>
        <v>長野県高山村</v>
      </c>
      <c r="L150" s="25" t="s">
        <v>2001</v>
      </c>
      <c r="M150" s="25" t="s">
        <v>270</v>
      </c>
      <c r="N150" s="25" t="s">
        <v>2362</v>
      </c>
    </row>
    <row r="151" spans="1:14">
      <c r="A151" s="70" t="str">
        <f t="shared" si="9"/>
        <v>京都府京都市</v>
      </c>
      <c r="B151" s="22" t="s">
        <v>3089</v>
      </c>
      <c r="C151" s="70" t="s">
        <v>276</v>
      </c>
      <c r="D151" s="22" t="s">
        <v>2356</v>
      </c>
      <c r="F151" s="25" t="str">
        <f t="shared" si="7"/>
        <v>北海道むかわ町</v>
      </c>
      <c r="G151" s="22" t="s">
        <v>238</v>
      </c>
      <c r="H151" s="25" t="s">
        <v>247</v>
      </c>
      <c r="I151" s="25" t="s">
        <v>2364</v>
      </c>
      <c r="K151" s="25" t="str">
        <f t="shared" si="8"/>
        <v>長野県山ノ内町</v>
      </c>
      <c r="L151" s="25" t="s">
        <v>2001</v>
      </c>
      <c r="M151" s="25" t="s">
        <v>270</v>
      </c>
      <c r="N151" s="25" t="s">
        <v>2365</v>
      </c>
    </row>
    <row r="152" spans="1:14">
      <c r="A152" s="71" t="str">
        <f>CONCATENATE(C152,D152)</f>
        <v>京都府向日市</v>
      </c>
      <c r="B152" s="51" t="s">
        <v>3008</v>
      </c>
      <c r="C152" s="71" t="s">
        <v>276</v>
      </c>
      <c r="D152" s="72" t="s">
        <v>2609</v>
      </c>
      <c r="F152" s="25" t="str">
        <f t="shared" si="7"/>
        <v>北海道日高町</v>
      </c>
      <c r="G152" s="22" t="s">
        <v>238</v>
      </c>
      <c r="H152" s="25" t="s">
        <v>247</v>
      </c>
      <c r="I152" s="25" t="s">
        <v>2367</v>
      </c>
      <c r="K152" s="25" t="str">
        <f t="shared" si="8"/>
        <v>長野県木島平村</v>
      </c>
      <c r="L152" s="25" t="s">
        <v>2001</v>
      </c>
      <c r="M152" s="25" t="s">
        <v>270</v>
      </c>
      <c r="N152" s="25" t="s">
        <v>2368</v>
      </c>
    </row>
    <row r="153" spans="1:14">
      <c r="A153" s="70" t="str">
        <f t="shared" si="9"/>
        <v>大阪府堺市</v>
      </c>
      <c r="B153" s="22" t="s">
        <v>3089</v>
      </c>
      <c r="C153" s="70" t="s">
        <v>277</v>
      </c>
      <c r="D153" s="22" t="s">
        <v>2358</v>
      </c>
      <c r="F153" s="25" t="str">
        <f t="shared" si="7"/>
        <v>北海道新冠町</v>
      </c>
      <c r="G153" s="22" t="s">
        <v>238</v>
      </c>
      <c r="H153" s="25" t="s">
        <v>247</v>
      </c>
      <c r="I153" s="25" t="s">
        <v>2370</v>
      </c>
      <c r="K153" s="25" t="str">
        <f t="shared" si="8"/>
        <v>長野県野沢温泉村</v>
      </c>
      <c r="L153" s="25" t="s">
        <v>2001</v>
      </c>
      <c r="M153" s="25" t="s">
        <v>270</v>
      </c>
      <c r="N153" s="25" t="s">
        <v>2371</v>
      </c>
    </row>
    <row r="154" spans="1:14">
      <c r="A154" s="70" t="str">
        <f t="shared" si="9"/>
        <v>大阪府枚方市</v>
      </c>
      <c r="B154" s="22" t="s">
        <v>3089</v>
      </c>
      <c r="C154" s="70" t="s">
        <v>277</v>
      </c>
      <c r="D154" s="22" t="s">
        <v>2360</v>
      </c>
      <c r="F154" s="25" t="str">
        <f t="shared" si="7"/>
        <v>北海道様似町</v>
      </c>
      <c r="G154" s="22" t="s">
        <v>238</v>
      </c>
      <c r="H154" s="25" t="s">
        <v>247</v>
      </c>
      <c r="I154" s="25" t="s">
        <v>2373</v>
      </c>
      <c r="K154" s="25" t="str">
        <f t="shared" si="8"/>
        <v>長野県信濃町</v>
      </c>
      <c r="L154" s="25" t="s">
        <v>2001</v>
      </c>
      <c r="M154" s="25" t="s">
        <v>270</v>
      </c>
      <c r="N154" s="25" t="s">
        <v>2374</v>
      </c>
    </row>
    <row r="155" spans="1:14">
      <c r="A155" s="70" t="str">
        <f t="shared" si="9"/>
        <v>大阪府茨木市</v>
      </c>
      <c r="B155" s="22" t="s">
        <v>2999</v>
      </c>
      <c r="C155" s="70" t="s">
        <v>277</v>
      </c>
      <c r="D155" s="22" t="s">
        <v>2363</v>
      </c>
      <c r="F155" s="25" t="str">
        <f t="shared" si="7"/>
        <v>北海道新得町</v>
      </c>
      <c r="G155" s="22" t="s">
        <v>238</v>
      </c>
      <c r="H155" s="25" t="s">
        <v>247</v>
      </c>
      <c r="I155" s="25" t="s">
        <v>2131</v>
      </c>
      <c r="K155" s="25" t="str">
        <f t="shared" si="8"/>
        <v>長野県栄村</v>
      </c>
      <c r="L155" s="25" t="s">
        <v>2001</v>
      </c>
      <c r="M155" s="25" t="s">
        <v>270</v>
      </c>
      <c r="N155" s="25" t="s">
        <v>2376</v>
      </c>
    </row>
    <row r="156" spans="1:14">
      <c r="A156" s="70" t="str">
        <f t="shared" si="9"/>
        <v>大阪府八尾市</v>
      </c>
      <c r="B156" s="22" t="s">
        <v>3089</v>
      </c>
      <c r="C156" s="70" t="s">
        <v>277</v>
      </c>
      <c r="D156" s="22" t="s">
        <v>2366</v>
      </c>
      <c r="F156" s="25" t="str">
        <f t="shared" si="7"/>
        <v>北海道広尾町</v>
      </c>
      <c r="G156" s="22" t="s">
        <v>238</v>
      </c>
      <c r="H156" s="25" t="s">
        <v>247</v>
      </c>
      <c r="I156" s="25" t="s">
        <v>2378</v>
      </c>
      <c r="K156" s="25" t="str">
        <f t="shared" si="8"/>
        <v>岐阜県白川村</v>
      </c>
      <c r="L156" s="25" t="s">
        <v>2001</v>
      </c>
      <c r="M156" s="25" t="s">
        <v>271</v>
      </c>
      <c r="N156" s="25" t="s">
        <v>2379</v>
      </c>
    </row>
    <row r="157" spans="1:14">
      <c r="A157" s="70" t="str">
        <f t="shared" si="9"/>
        <v>大阪府柏原市</v>
      </c>
      <c r="B157" s="22" t="s">
        <v>2999</v>
      </c>
      <c r="C157" s="70" t="s">
        <v>277</v>
      </c>
      <c r="D157" s="22" t="s">
        <v>2369</v>
      </c>
      <c r="F157" s="25" t="str">
        <f t="shared" si="7"/>
        <v>北海道釧路町</v>
      </c>
      <c r="G157" s="22" t="s">
        <v>238</v>
      </c>
      <c r="H157" s="25" t="s">
        <v>247</v>
      </c>
      <c r="I157" s="25" t="s">
        <v>2381</v>
      </c>
      <c r="K157" s="25" t="str">
        <f t="shared" si="8"/>
        <v>北海道岩見沢市</v>
      </c>
      <c r="L157" s="25" t="s">
        <v>2009</v>
      </c>
      <c r="M157" s="25" t="s">
        <v>247</v>
      </c>
      <c r="N157" s="25" t="s">
        <v>2203</v>
      </c>
    </row>
    <row r="158" spans="1:14">
      <c r="A158" s="70" t="str">
        <f t="shared" si="9"/>
        <v>大阪府東大阪市</v>
      </c>
      <c r="B158" s="22" t="s">
        <v>3089</v>
      </c>
      <c r="C158" s="70" t="s">
        <v>277</v>
      </c>
      <c r="D158" s="22" t="s">
        <v>2372</v>
      </c>
      <c r="F158" s="25" t="str">
        <f t="shared" si="7"/>
        <v>北海道厚岸町</v>
      </c>
      <c r="G158" s="22" t="s">
        <v>238</v>
      </c>
      <c r="H158" s="25" t="s">
        <v>247</v>
      </c>
      <c r="I158" s="25" t="s">
        <v>1986</v>
      </c>
      <c r="K158" s="25" t="str">
        <f t="shared" si="8"/>
        <v>北海道伊達市</v>
      </c>
      <c r="L158" s="25" t="s">
        <v>2009</v>
      </c>
      <c r="M158" s="25" t="s">
        <v>247</v>
      </c>
      <c r="N158" s="25" t="s">
        <v>2237</v>
      </c>
    </row>
    <row r="159" spans="1:14">
      <c r="A159" s="70" t="str">
        <f t="shared" si="9"/>
        <v>大阪府交野市</v>
      </c>
      <c r="B159" s="22" t="s">
        <v>3089</v>
      </c>
      <c r="C159" s="70" t="s">
        <v>277</v>
      </c>
      <c r="D159" s="22" t="s">
        <v>2375</v>
      </c>
      <c r="F159" s="25" t="str">
        <f t="shared" si="7"/>
        <v>北海道浜中町</v>
      </c>
      <c r="G159" s="22" t="s">
        <v>238</v>
      </c>
      <c r="H159" s="25" t="s">
        <v>247</v>
      </c>
      <c r="I159" s="25" t="s">
        <v>1987</v>
      </c>
      <c r="K159" s="25" t="str">
        <f t="shared" si="8"/>
        <v>北海道石狩市</v>
      </c>
      <c r="L159" s="25" t="s">
        <v>2009</v>
      </c>
      <c r="M159" s="25" t="s">
        <v>247</v>
      </c>
      <c r="N159" s="25" t="s">
        <v>2243</v>
      </c>
    </row>
    <row r="160" spans="1:14">
      <c r="A160" s="70" t="str">
        <f t="shared" si="9"/>
        <v>大阪府摂津市</v>
      </c>
      <c r="B160" s="22" t="s">
        <v>3089</v>
      </c>
      <c r="C160" s="70" t="s">
        <v>277</v>
      </c>
      <c r="D160" s="22" t="s">
        <v>2377</v>
      </c>
      <c r="F160" s="25" t="str">
        <f t="shared" si="7"/>
        <v>北海道白糠町</v>
      </c>
      <c r="G160" s="22" t="s">
        <v>238</v>
      </c>
      <c r="H160" s="25" t="s">
        <v>247</v>
      </c>
      <c r="I160" s="25" t="s">
        <v>2385</v>
      </c>
      <c r="K160" s="25" t="str">
        <f t="shared" si="8"/>
        <v>北海道せたな町</v>
      </c>
      <c r="L160" s="25" t="s">
        <v>2009</v>
      </c>
      <c r="M160" s="25" t="s">
        <v>247</v>
      </c>
      <c r="N160" s="25" t="s">
        <v>2386</v>
      </c>
    </row>
    <row r="161" spans="1:14">
      <c r="A161" s="70" t="str">
        <f t="shared" si="9"/>
        <v>大阪府島本町</v>
      </c>
      <c r="B161" s="22" t="s">
        <v>3089</v>
      </c>
      <c r="C161" s="70" t="s">
        <v>277</v>
      </c>
      <c r="D161" s="22" t="s">
        <v>2380</v>
      </c>
      <c r="F161" s="25" t="str">
        <f t="shared" si="7"/>
        <v>北海道標津町</v>
      </c>
      <c r="G161" s="22" t="s">
        <v>238</v>
      </c>
      <c r="H161" s="25" t="s">
        <v>247</v>
      </c>
      <c r="I161" s="25" t="s">
        <v>2192</v>
      </c>
      <c r="K161" s="25" t="str">
        <f t="shared" si="8"/>
        <v>北海道洞爺湖町</v>
      </c>
      <c r="L161" s="25" t="s">
        <v>2009</v>
      </c>
      <c r="M161" s="25" t="s">
        <v>247</v>
      </c>
      <c r="N161" s="25" t="s">
        <v>2388</v>
      </c>
    </row>
    <row r="162" spans="1:14">
      <c r="A162" s="71" t="str">
        <f>CONCATENATE(C162,D162)</f>
        <v>大阪府藤井寺市</v>
      </c>
      <c r="B162" s="51" t="s">
        <v>3008</v>
      </c>
      <c r="C162" s="71" t="s">
        <v>277</v>
      </c>
      <c r="D162" s="72" t="s">
        <v>2628</v>
      </c>
      <c r="F162" s="25" t="str">
        <f t="shared" si="7"/>
        <v>北海道羅臼町</v>
      </c>
      <c r="G162" s="22" t="s">
        <v>238</v>
      </c>
      <c r="H162" s="25" t="s">
        <v>247</v>
      </c>
      <c r="I162" s="25" t="s">
        <v>2390</v>
      </c>
      <c r="K162" s="25" t="str">
        <f t="shared" si="8"/>
        <v>北海道遠軽町</v>
      </c>
      <c r="L162" s="25" t="s">
        <v>2009</v>
      </c>
      <c r="M162" s="25" t="s">
        <v>247</v>
      </c>
      <c r="N162" s="25" t="s">
        <v>2391</v>
      </c>
    </row>
    <row r="163" spans="1:14">
      <c r="A163" s="70" t="str">
        <f t="shared" si="9"/>
        <v>兵庫県尼崎市</v>
      </c>
      <c r="B163" s="22" t="s">
        <v>3089</v>
      </c>
      <c r="C163" s="70" t="s">
        <v>278</v>
      </c>
      <c r="D163" s="22" t="s">
        <v>2382</v>
      </c>
      <c r="F163" s="25" t="str">
        <f t="shared" si="7"/>
        <v>北海道函館市</v>
      </c>
      <c r="G163" s="22" t="s">
        <v>240</v>
      </c>
      <c r="H163" s="25" t="s">
        <v>247</v>
      </c>
      <c r="I163" s="22" t="s">
        <v>2393</v>
      </c>
      <c r="K163" s="25" t="str">
        <f t="shared" si="8"/>
        <v>青森県弘前市</v>
      </c>
      <c r="L163" s="25" t="s">
        <v>2009</v>
      </c>
      <c r="M163" s="25" t="s">
        <v>252</v>
      </c>
      <c r="N163" s="25" t="s">
        <v>2394</v>
      </c>
    </row>
    <row r="164" spans="1:14">
      <c r="A164" s="70" t="str">
        <f t="shared" si="9"/>
        <v>兵庫県伊丹市</v>
      </c>
      <c r="B164" s="22" t="s">
        <v>3089</v>
      </c>
      <c r="C164" s="70" t="s">
        <v>278</v>
      </c>
      <c r="D164" s="22" t="s">
        <v>2383</v>
      </c>
      <c r="F164" s="25" t="str">
        <f t="shared" si="7"/>
        <v>北海道室蘭市</v>
      </c>
      <c r="G164" s="22" t="s">
        <v>240</v>
      </c>
      <c r="H164" s="25" t="s">
        <v>247</v>
      </c>
      <c r="I164" s="25" t="s">
        <v>2396</v>
      </c>
      <c r="K164" s="25" t="str">
        <f t="shared" si="8"/>
        <v>青森県五所川原市</v>
      </c>
      <c r="L164" s="25" t="s">
        <v>2009</v>
      </c>
      <c r="M164" s="25" t="s">
        <v>252</v>
      </c>
      <c r="N164" s="25" t="s">
        <v>2397</v>
      </c>
    </row>
    <row r="165" spans="1:14">
      <c r="A165" s="70" t="str">
        <f t="shared" si="9"/>
        <v>兵庫県高砂市</v>
      </c>
      <c r="B165" s="22" t="s">
        <v>3089</v>
      </c>
      <c r="C165" s="70" t="s">
        <v>278</v>
      </c>
      <c r="D165" s="22" t="s">
        <v>2384</v>
      </c>
      <c r="F165" s="25" t="str">
        <f t="shared" si="7"/>
        <v>北海道苫小牧市</v>
      </c>
      <c r="G165" s="22" t="s">
        <v>240</v>
      </c>
      <c r="H165" s="25" t="s">
        <v>247</v>
      </c>
      <c r="I165" s="25" t="s">
        <v>2398</v>
      </c>
      <c r="K165" s="25" t="str">
        <f t="shared" si="8"/>
        <v>青森県十和田市</v>
      </c>
      <c r="L165" s="25" t="s">
        <v>2009</v>
      </c>
      <c r="M165" s="25" t="s">
        <v>252</v>
      </c>
      <c r="N165" s="25" t="s">
        <v>2941</v>
      </c>
    </row>
    <row r="166" spans="1:14">
      <c r="A166" s="70" t="str">
        <f t="shared" si="9"/>
        <v>兵庫県川西市</v>
      </c>
      <c r="B166" s="22" t="s">
        <v>3089</v>
      </c>
      <c r="C166" s="70" t="s">
        <v>278</v>
      </c>
      <c r="D166" s="22" t="s">
        <v>2387</v>
      </c>
      <c r="F166" s="25" t="str">
        <f t="shared" si="7"/>
        <v>北海道登別市</v>
      </c>
      <c r="G166" s="22" t="s">
        <v>240</v>
      </c>
      <c r="H166" s="25" t="s">
        <v>247</v>
      </c>
      <c r="I166" s="25" t="s">
        <v>2401</v>
      </c>
      <c r="K166" s="25" t="str">
        <f t="shared" si="8"/>
        <v>青森県平川市</v>
      </c>
      <c r="L166" s="25" t="s">
        <v>2009</v>
      </c>
      <c r="M166" s="25" t="s">
        <v>252</v>
      </c>
      <c r="N166" s="25" t="s">
        <v>2399</v>
      </c>
    </row>
    <row r="167" spans="1:14">
      <c r="A167" s="70" t="str">
        <f t="shared" si="9"/>
        <v>兵庫県三田市</v>
      </c>
      <c r="B167" s="22" t="s">
        <v>3089</v>
      </c>
      <c r="C167" s="70" t="s">
        <v>278</v>
      </c>
      <c r="D167" s="22" t="s">
        <v>2389</v>
      </c>
      <c r="F167" s="25" t="str">
        <f t="shared" si="7"/>
        <v>北海道北斗市</v>
      </c>
      <c r="G167" s="22" t="s">
        <v>240</v>
      </c>
      <c r="H167" s="25" t="s">
        <v>247</v>
      </c>
      <c r="I167" s="25" t="s">
        <v>2942</v>
      </c>
      <c r="K167" s="25" t="str">
        <f t="shared" si="8"/>
        <v>青森県東北町</v>
      </c>
      <c r="L167" s="25" t="s">
        <v>2009</v>
      </c>
      <c r="M167" s="25" t="s">
        <v>252</v>
      </c>
      <c r="N167" s="25" t="s">
        <v>2402</v>
      </c>
    </row>
    <row r="168" spans="1:14">
      <c r="A168" s="70" t="str">
        <f t="shared" si="9"/>
        <v>奈良県奈良市</v>
      </c>
      <c r="B168" s="22" t="s">
        <v>3089</v>
      </c>
      <c r="C168" s="70" t="s">
        <v>279</v>
      </c>
      <c r="D168" s="22" t="s">
        <v>2392</v>
      </c>
      <c r="F168" s="25" t="str">
        <f t="shared" si="7"/>
        <v>北海道松前町</v>
      </c>
      <c r="G168" s="22" t="s">
        <v>240</v>
      </c>
      <c r="H168" s="25" t="s">
        <v>247</v>
      </c>
      <c r="I168" s="25" t="s">
        <v>2407</v>
      </c>
      <c r="K168" s="25" t="str">
        <f t="shared" si="8"/>
        <v>岩手県八幡平市</v>
      </c>
      <c r="L168" s="25" t="s">
        <v>2009</v>
      </c>
      <c r="M168" s="25" t="s">
        <v>253</v>
      </c>
      <c r="N168" s="25" t="s">
        <v>2405</v>
      </c>
    </row>
    <row r="169" spans="1:14">
      <c r="A169" s="70" t="str">
        <f t="shared" si="9"/>
        <v>奈良県大和郡山市</v>
      </c>
      <c r="B169" s="22" t="s">
        <v>3089</v>
      </c>
      <c r="C169" s="70" t="s">
        <v>279</v>
      </c>
      <c r="D169" s="22" t="s">
        <v>2395</v>
      </c>
      <c r="F169" s="25" t="str">
        <f t="shared" si="7"/>
        <v>北海道知内町</v>
      </c>
      <c r="G169" s="22" t="s">
        <v>240</v>
      </c>
      <c r="H169" s="25" t="s">
        <v>247</v>
      </c>
      <c r="I169" s="25" t="s">
        <v>2410</v>
      </c>
      <c r="K169" s="25" t="str">
        <f t="shared" si="8"/>
        <v>宮城県大崎市</v>
      </c>
      <c r="L169" s="25" t="s">
        <v>2009</v>
      </c>
      <c r="M169" s="25" t="s">
        <v>254</v>
      </c>
      <c r="N169" s="25" t="s">
        <v>2408</v>
      </c>
    </row>
    <row r="170" spans="1:14">
      <c r="A170" s="70" t="str">
        <f t="shared" si="9"/>
        <v>奈良県川西町</v>
      </c>
      <c r="B170" s="22" t="s">
        <v>3089</v>
      </c>
      <c r="C170" s="70" t="s">
        <v>279</v>
      </c>
      <c r="D170" s="22" t="s">
        <v>2279</v>
      </c>
      <c r="F170" s="25" t="str">
        <f t="shared" si="7"/>
        <v>北海道木古内町</v>
      </c>
      <c r="G170" s="22" t="s">
        <v>240</v>
      </c>
      <c r="H170" s="25" t="s">
        <v>247</v>
      </c>
      <c r="I170" s="25" t="s">
        <v>2413</v>
      </c>
      <c r="K170" s="25" t="str">
        <f t="shared" si="8"/>
        <v>秋田県横手市</v>
      </c>
      <c r="L170" s="25" t="s">
        <v>2009</v>
      </c>
      <c r="M170" s="25" t="s">
        <v>255</v>
      </c>
      <c r="N170" s="25" t="s">
        <v>2411</v>
      </c>
    </row>
    <row r="171" spans="1:14">
      <c r="A171" s="70" t="str">
        <f t="shared" si="9"/>
        <v>広島県広島市</v>
      </c>
      <c r="B171" s="22" t="s">
        <v>3089</v>
      </c>
      <c r="C171" s="70" t="s">
        <v>284</v>
      </c>
      <c r="D171" s="22" t="s">
        <v>2400</v>
      </c>
      <c r="F171" s="25" t="str">
        <f t="shared" si="7"/>
        <v>北海道七飯町</v>
      </c>
      <c r="G171" s="22" t="s">
        <v>240</v>
      </c>
      <c r="H171" s="25" t="s">
        <v>247</v>
      </c>
      <c r="I171" s="25" t="s">
        <v>2417</v>
      </c>
      <c r="K171" s="25" t="str">
        <f t="shared" si="8"/>
        <v>秋田県大館市</v>
      </c>
      <c r="L171" s="25" t="s">
        <v>2009</v>
      </c>
      <c r="M171" s="25" t="s">
        <v>255</v>
      </c>
      <c r="N171" s="25" t="s">
        <v>2414</v>
      </c>
    </row>
    <row r="172" spans="1:14">
      <c r="A172" s="70" t="str">
        <f t="shared" si="9"/>
        <v>広島県府中町</v>
      </c>
      <c r="B172" s="22" t="s">
        <v>3089</v>
      </c>
      <c r="C172" s="70" t="s">
        <v>284</v>
      </c>
      <c r="D172" s="22" t="s">
        <v>2403</v>
      </c>
      <c r="F172" s="25" t="str">
        <f t="shared" si="7"/>
        <v>北海道鹿部町</v>
      </c>
      <c r="G172" s="22" t="s">
        <v>240</v>
      </c>
      <c r="H172" s="25" t="s">
        <v>247</v>
      </c>
      <c r="I172" s="25" t="s">
        <v>2420</v>
      </c>
      <c r="K172" s="25" t="str">
        <f t="shared" si="8"/>
        <v>秋田県鹿角市</v>
      </c>
      <c r="L172" s="25" t="s">
        <v>2009</v>
      </c>
      <c r="M172" s="25" t="s">
        <v>255</v>
      </c>
      <c r="N172" s="25" t="s">
        <v>2418</v>
      </c>
    </row>
    <row r="173" spans="1:14">
      <c r="A173" s="70" t="str">
        <f t="shared" si="9"/>
        <v>福岡県福岡市</v>
      </c>
      <c r="B173" s="22" t="s">
        <v>3089</v>
      </c>
      <c r="C173" s="70" t="s">
        <v>290</v>
      </c>
      <c r="D173" s="22" t="s">
        <v>2406</v>
      </c>
      <c r="F173" s="25" t="str">
        <f t="shared" si="7"/>
        <v>北海道森町</v>
      </c>
      <c r="G173" s="22" t="s">
        <v>240</v>
      </c>
      <c r="H173" s="25" t="s">
        <v>247</v>
      </c>
      <c r="I173" s="25" t="s">
        <v>2423</v>
      </c>
      <c r="K173" s="25" t="str">
        <f t="shared" si="8"/>
        <v>秋田県由利本荘市</v>
      </c>
      <c r="L173" s="25" t="s">
        <v>2009</v>
      </c>
      <c r="M173" s="25" t="s">
        <v>255</v>
      </c>
      <c r="N173" s="25" t="s">
        <v>2421</v>
      </c>
    </row>
    <row r="174" spans="1:14">
      <c r="A174" s="70" t="str">
        <f t="shared" si="9"/>
        <v>福岡県春日市</v>
      </c>
      <c r="B174" s="22" t="s">
        <v>3089</v>
      </c>
      <c r="C174" s="70" t="s">
        <v>290</v>
      </c>
      <c r="D174" s="22" t="s">
        <v>2409</v>
      </c>
      <c r="F174" s="25" t="str">
        <f t="shared" si="7"/>
        <v>北海道江差町</v>
      </c>
      <c r="G174" s="22" t="s">
        <v>240</v>
      </c>
      <c r="H174" s="25" t="s">
        <v>247</v>
      </c>
      <c r="I174" s="25" t="s">
        <v>1766</v>
      </c>
      <c r="K174" s="25" t="str">
        <f t="shared" si="8"/>
        <v>秋田県大仙市</v>
      </c>
      <c r="L174" s="25" t="s">
        <v>2009</v>
      </c>
      <c r="M174" s="25" t="s">
        <v>255</v>
      </c>
      <c r="N174" s="25" t="s">
        <v>2424</v>
      </c>
    </row>
    <row r="175" spans="1:14">
      <c r="A175" s="70" t="str">
        <f t="shared" si="9"/>
        <v>福岡県福津市</v>
      </c>
      <c r="B175" s="22" t="s">
        <v>3089</v>
      </c>
      <c r="C175" s="70" t="s">
        <v>290</v>
      </c>
      <c r="D175" s="22" t="s">
        <v>2412</v>
      </c>
      <c r="F175" s="25" t="str">
        <f t="shared" si="7"/>
        <v>北海道上ノ国町</v>
      </c>
      <c r="G175" s="22" t="s">
        <v>240</v>
      </c>
      <c r="H175" s="25" t="s">
        <v>247</v>
      </c>
      <c r="I175" s="25" t="s">
        <v>1774</v>
      </c>
      <c r="K175" s="25" t="str">
        <f t="shared" si="8"/>
        <v>秋田県北秋田市</v>
      </c>
      <c r="L175" s="25" t="s">
        <v>2009</v>
      </c>
      <c r="M175" s="25" t="s">
        <v>255</v>
      </c>
      <c r="N175" s="25" t="s">
        <v>2426</v>
      </c>
    </row>
    <row r="176" spans="1:14">
      <c r="A176" s="70" t="str">
        <f t="shared" si="9"/>
        <v>宮城県仙台市</v>
      </c>
      <c r="B176" s="22" t="s">
        <v>2415</v>
      </c>
      <c r="C176" s="70" t="s">
        <v>254</v>
      </c>
      <c r="D176" s="22" t="s">
        <v>2416</v>
      </c>
      <c r="F176" s="25" t="str">
        <f t="shared" si="7"/>
        <v>北海道厚沢部町</v>
      </c>
      <c r="G176" s="22" t="s">
        <v>240</v>
      </c>
      <c r="H176" s="25" t="s">
        <v>247</v>
      </c>
      <c r="I176" s="25" t="s">
        <v>1781</v>
      </c>
      <c r="K176" s="25" t="str">
        <f t="shared" si="8"/>
        <v>秋田県仙北市</v>
      </c>
      <c r="L176" s="25" t="s">
        <v>2009</v>
      </c>
      <c r="M176" s="25" t="s">
        <v>255</v>
      </c>
      <c r="N176" s="25" t="s">
        <v>2428</v>
      </c>
    </row>
    <row r="177" spans="1:14">
      <c r="A177" s="70" t="str">
        <f t="shared" si="9"/>
        <v>宮城県七ヶ浜町</v>
      </c>
      <c r="B177" s="22" t="s">
        <v>2415</v>
      </c>
      <c r="C177" s="70" t="s">
        <v>254</v>
      </c>
      <c r="D177" s="22" t="s">
        <v>2419</v>
      </c>
      <c r="F177" s="25" t="str">
        <f t="shared" si="7"/>
        <v>北海道乙部町</v>
      </c>
      <c r="G177" s="22" t="s">
        <v>240</v>
      </c>
      <c r="H177" s="25" t="s">
        <v>247</v>
      </c>
      <c r="I177" s="25" t="s">
        <v>2432</v>
      </c>
      <c r="K177" s="25" t="str">
        <f t="shared" si="8"/>
        <v>秋田県美郷町</v>
      </c>
      <c r="L177" s="25" t="s">
        <v>2009</v>
      </c>
      <c r="M177" s="25" t="s">
        <v>255</v>
      </c>
      <c r="N177" s="25" t="s">
        <v>2430</v>
      </c>
    </row>
    <row r="178" spans="1:14">
      <c r="A178" s="70" t="str">
        <f t="shared" si="9"/>
        <v>宮城県大和町</v>
      </c>
      <c r="B178" s="22" t="s">
        <v>2415</v>
      </c>
      <c r="C178" s="70" t="s">
        <v>254</v>
      </c>
      <c r="D178" s="22" t="s">
        <v>2422</v>
      </c>
      <c r="F178" s="25" t="str">
        <f t="shared" si="7"/>
        <v>北海道奥尻町</v>
      </c>
      <c r="G178" s="22" t="s">
        <v>240</v>
      </c>
      <c r="H178" s="25" t="s">
        <v>247</v>
      </c>
      <c r="I178" s="25" t="s">
        <v>2435</v>
      </c>
      <c r="K178" s="25" t="str">
        <f t="shared" si="8"/>
        <v>山形県鶴岡市</v>
      </c>
      <c r="L178" s="25" t="s">
        <v>2009</v>
      </c>
      <c r="M178" s="25" t="s">
        <v>256</v>
      </c>
      <c r="N178" s="25" t="s">
        <v>2433</v>
      </c>
    </row>
    <row r="179" spans="1:14">
      <c r="A179" s="70" t="str">
        <f t="shared" si="9"/>
        <v>宮城県富谷市</v>
      </c>
      <c r="B179" s="22" t="s">
        <v>2415</v>
      </c>
      <c r="C179" s="70" t="s">
        <v>254</v>
      </c>
      <c r="D179" s="22" t="s">
        <v>2425</v>
      </c>
      <c r="F179" s="25" t="str">
        <f t="shared" si="7"/>
        <v>北海道浦河町</v>
      </c>
      <c r="G179" s="22" t="s">
        <v>240</v>
      </c>
      <c r="H179" s="25" t="s">
        <v>247</v>
      </c>
      <c r="I179" s="25" t="s">
        <v>2438</v>
      </c>
      <c r="K179" s="25" t="str">
        <f t="shared" si="8"/>
        <v>山形県酒田市</v>
      </c>
      <c r="L179" s="25" t="s">
        <v>2009</v>
      </c>
      <c r="M179" s="25" t="s">
        <v>256</v>
      </c>
      <c r="N179" s="25" t="s">
        <v>2436</v>
      </c>
    </row>
    <row r="180" spans="1:14">
      <c r="A180" s="70" t="str">
        <f t="shared" si="9"/>
        <v>茨城県古河市</v>
      </c>
      <c r="B180" s="22" t="s">
        <v>2415</v>
      </c>
      <c r="C180" s="70" t="s">
        <v>258</v>
      </c>
      <c r="D180" s="22" t="s">
        <v>2427</v>
      </c>
      <c r="F180" s="25" t="str">
        <f t="shared" si="7"/>
        <v>北海道えりも町</v>
      </c>
      <c r="G180" s="22" t="s">
        <v>240</v>
      </c>
      <c r="H180" s="25" t="s">
        <v>247</v>
      </c>
      <c r="I180" s="25" t="s">
        <v>2441</v>
      </c>
      <c r="K180" s="25" t="str">
        <f t="shared" si="8"/>
        <v>山形県庄内町</v>
      </c>
      <c r="L180" s="25" t="s">
        <v>2009</v>
      </c>
      <c r="M180" s="25" t="s">
        <v>256</v>
      </c>
      <c r="N180" s="25" t="s">
        <v>2439</v>
      </c>
    </row>
    <row r="181" spans="1:14">
      <c r="A181" s="70" t="str">
        <f t="shared" si="9"/>
        <v>茨城県常総市</v>
      </c>
      <c r="B181" s="22" t="s">
        <v>2415</v>
      </c>
      <c r="C181" s="70" t="s">
        <v>258</v>
      </c>
      <c r="D181" s="22" t="s">
        <v>2429</v>
      </c>
      <c r="F181" s="25" t="str">
        <f t="shared" si="7"/>
        <v>北海道新ひだか町</v>
      </c>
      <c r="G181" s="22" t="s">
        <v>240</v>
      </c>
      <c r="H181" s="25" t="s">
        <v>247</v>
      </c>
      <c r="I181" s="25" t="s">
        <v>2444</v>
      </c>
      <c r="K181" s="25" t="str">
        <f t="shared" si="8"/>
        <v>福島県喜多方市</v>
      </c>
      <c r="L181" s="25" t="s">
        <v>2009</v>
      </c>
      <c r="M181" s="25" t="s">
        <v>257</v>
      </c>
      <c r="N181" s="25" t="s">
        <v>2442</v>
      </c>
    </row>
    <row r="182" spans="1:14">
      <c r="A182" s="70" t="str">
        <f t="shared" si="9"/>
        <v>茨城県ひたちなか市</v>
      </c>
      <c r="B182" s="22" t="s">
        <v>2415</v>
      </c>
      <c r="C182" s="70" t="s">
        <v>258</v>
      </c>
      <c r="D182" s="22" t="s">
        <v>2431</v>
      </c>
      <c r="F182" s="25" t="str">
        <f t="shared" si="7"/>
        <v>青森県青森市</v>
      </c>
      <c r="G182" s="22" t="s">
        <v>242</v>
      </c>
      <c r="H182" s="25" t="s">
        <v>252</v>
      </c>
      <c r="I182" s="22" t="s">
        <v>299</v>
      </c>
      <c r="K182" s="25" t="str">
        <f t="shared" si="8"/>
        <v>福島県南会津町</v>
      </c>
      <c r="L182" s="25" t="s">
        <v>2009</v>
      </c>
      <c r="M182" s="25" t="s">
        <v>257</v>
      </c>
      <c r="N182" s="25" t="s">
        <v>2445</v>
      </c>
    </row>
    <row r="183" spans="1:14">
      <c r="A183" s="70" t="str">
        <f t="shared" si="9"/>
        <v>茨城県坂東市</v>
      </c>
      <c r="B183" s="22" t="s">
        <v>2415</v>
      </c>
      <c r="C183" s="70" t="s">
        <v>258</v>
      </c>
      <c r="D183" s="22" t="s">
        <v>2434</v>
      </c>
      <c r="F183" s="25" t="str">
        <f t="shared" si="7"/>
        <v>青森県弘前市</v>
      </c>
      <c r="G183" s="22" t="s">
        <v>242</v>
      </c>
      <c r="H183" s="25" t="s">
        <v>252</v>
      </c>
      <c r="I183" s="22" t="s">
        <v>346</v>
      </c>
      <c r="K183" s="25" t="str">
        <f t="shared" si="8"/>
        <v>福島県会津美里町</v>
      </c>
      <c r="L183" s="25" t="s">
        <v>2009</v>
      </c>
      <c r="M183" s="25" t="s">
        <v>257</v>
      </c>
      <c r="N183" s="25" t="s">
        <v>2447</v>
      </c>
    </row>
    <row r="184" spans="1:14">
      <c r="A184" s="70" t="str">
        <f t="shared" si="9"/>
        <v>茨城県神栖市</v>
      </c>
      <c r="B184" s="22" t="s">
        <v>2415</v>
      </c>
      <c r="C184" s="70" t="s">
        <v>258</v>
      </c>
      <c r="D184" s="22" t="s">
        <v>2437</v>
      </c>
      <c r="F184" s="25" t="str">
        <f t="shared" si="7"/>
        <v>青森県八戸市</v>
      </c>
      <c r="G184" s="22" t="s">
        <v>242</v>
      </c>
      <c r="H184" s="25" t="s">
        <v>252</v>
      </c>
      <c r="I184" s="22" t="s">
        <v>393</v>
      </c>
      <c r="K184" s="25" t="str">
        <f t="shared" si="8"/>
        <v>新潟県長岡市</v>
      </c>
      <c r="L184" s="25" t="s">
        <v>2009</v>
      </c>
      <c r="M184" s="25" t="s">
        <v>265</v>
      </c>
      <c r="N184" s="25" t="s">
        <v>2449</v>
      </c>
    </row>
    <row r="185" spans="1:14">
      <c r="A185" s="70" t="str">
        <f t="shared" si="9"/>
        <v>茨城県つくばみらい市</v>
      </c>
      <c r="B185" s="22" t="s">
        <v>2415</v>
      </c>
      <c r="C185" s="70" t="s">
        <v>258</v>
      </c>
      <c r="D185" s="22" t="s">
        <v>2440</v>
      </c>
      <c r="F185" s="25" t="str">
        <f t="shared" si="7"/>
        <v>青森県黒石市</v>
      </c>
      <c r="G185" s="22" t="s">
        <v>242</v>
      </c>
      <c r="H185" s="25" t="s">
        <v>252</v>
      </c>
      <c r="I185" s="22" t="s">
        <v>439</v>
      </c>
      <c r="K185" s="25" t="str">
        <f t="shared" si="8"/>
        <v>新潟県三条市</v>
      </c>
      <c r="L185" s="25" t="s">
        <v>2009</v>
      </c>
      <c r="M185" s="25" t="s">
        <v>265</v>
      </c>
      <c r="N185" s="25" t="s">
        <v>2451</v>
      </c>
    </row>
    <row r="186" spans="1:14">
      <c r="A186" s="70" t="str">
        <f t="shared" si="9"/>
        <v>茨城県那珂市</v>
      </c>
      <c r="B186" s="22" t="s">
        <v>2415</v>
      </c>
      <c r="C186" s="70" t="s">
        <v>258</v>
      </c>
      <c r="D186" s="22" t="s">
        <v>2443</v>
      </c>
      <c r="F186" s="25" t="str">
        <f t="shared" si="7"/>
        <v>青森県五所川原市</v>
      </c>
      <c r="G186" s="22" t="s">
        <v>242</v>
      </c>
      <c r="H186" s="25" t="s">
        <v>252</v>
      </c>
      <c r="I186" s="22" t="s">
        <v>486</v>
      </c>
      <c r="K186" s="25" t="str">
        <f t="shared" si="8"/>
        <v>新潟県柏崎市</v>
      </c>
      <c r="L186" s="25" t="s">
        <v>2009</v>
      </c>
      <c r="M186" s="25" t="s">
        <v>265</v>
      </c>
      <c r="N186" s="25" t="s">
        <v>2453</v>
      </c>
    </row>
    <row r="187" spans="1:14">
      <c r="A187" s="70" t="str">
        <f t="shared" si="9"/>
        <v>茨城県大洗町</v>
      </c>
      <c r="B187" s="22" t="s">
        <v>2415</v>
      </c>
      <c r="C187" s="70" t="s">
        <v>258</v>
      </c>
      <c r="D187" s="22" t="s">
        <v>2446</v>
      </c>
      <c r="F187" s="25" t="str">
        <f t="shared" si="7"/>
        <v>青森県十和田市</v>
      </c>
      <c r="G187" s="22" t="s">
        <v>242</v>
      </c>
      <c r="H187" s="25" t="s">
        <v>252</v>
      </c>
      <c r="I187" s="22" t="s">
        <v>533</v>
      </c>
      <c r="K187" s="25" t="str">
        <f t="shared" si="8"/>
        <v>新潟県村上市</v>
      </c>
      <c r="L187" s="25" t="s">
        <v>2009</v>
      </c>
      <c r="M187" s="25" t="s">
        <v>265</v>
      </c>
      <c r="N187" s="25" t="s">
        <v>2455</v>
      </c>
    </row>
    <row r="188" spans="1:14">
      <c r="A188" s="70" t="str">
        <f t="shared" si="9"/>
        <v>茨城県河内町</v>
      </c>
      <c r="B188" s="22" t="s">
        <v>2415</v>
      </c>
      <c r="C188" s="70" t="s">
        <v>258</v>
      </c>
      <c r="D188" s="22" t="s">
        <v>2448</v>
      </c>
      <c r="F188" s="25" t="str">
        <f t="shared" si="7"/>
        <v>青森県三沢市</v>
      </c>
      <c r="G188" s="22" t="s">
        <v>242</v>
      </c>
      <c r="H188" s="25" t="s">
        <v>252</v>
      </c>
      <c r="I188" s="22" t="s">
        <v>580</v>
      </c>
      <c r="K188" s="25" t="str">
        <f t="shared" si="8"/>
        <v>新潟県五泉市</v>
      </c>
      <c r="L188" s="25" t="s">
        <v>2009</v>
      </c>
      <c r="M188" s="25" t="s">
        <v>265</v>
      </c>
      <c r="N188" s="25" t="s">
        <v>2457</v>
      </c>
    </row>
    <row r="189" spans="1:14">
      <c r="A189" s="70" t="str">
        <f t="shared" si="9"/>
        <v>茨城県五霞町</v>
      </c>
      <c r="B189" s="22" t="s">
        <v>2415</v>
      </c>
      <c r="C189" s="70" t="s">
        <v>258</v>
      </c>
      <c r="D189" s="22" t="s">
        <v>2450</v>
      </c>
      <c r="F189" s="25" t="str">
        <f t="shared" si="7"/>
        <v>青森県むつ市</v>
      </c>
      <c r="G189" s="22" t="s">
        <v>242</v>
      </c>
      <c r="H189" s="25" t="s">
        <v>252</v>
      </c>
      <c r="I189" s="22" t="s">
        <v>626</v>
      </c>
      <c r="K189" s="25" t="str">
        <f t="shared" si="8"/>
        <v>新潟県上越市</v>
      </c>
      <c r="L189" s="25" t="s">
        <v>2009</v>
      </c>
      <c r="M189" s="25" t="s">
        <v>265</v>
      </c>
      <c r="N189" s="25" t="s">
        <v>2459</v>
      </c>
    </row>
    <row r="190" spans="1:14">
      <c r="A190" s="70" t="str">
        <f t="shared" si="9"/>
        <v>茨城県境町</v>
      </c>
      <c r="B190" s="22" t="s">
        <v>2415</v>
      </c>
      <c r="C190" s="70" t="s">
        <v>258</v>
      </c>
      <c r="D190" s="22" t="s">
        <v>2452</v>
      </c>
      <c r="F190" s="25" t="str">
        <f t="shared" si="7"/>
        <v>青森県つがる市</v>
      </c>
      <c r="G190" s="22" t="s">
        <v>242</v>
      </c>
      <c r="H190" s="25" t="s">
        <v>252</v>
      </c>
      <c r="I190" s="22" t="s">
        <v>673</v>
      </c>
      <c r="K190" s="25" t="str">
        <f t="shared" si="8"/>
        <v>新潟県胎内市</v>
      </c>
      <c r="L190" s="25" t="s">
        <v>2009</v>
      </c>
      <c r="M190" s="25" t="s">
        <v>265</v>
      </c>
      <c r="N190" s="25" t="s">
        <v>2461</v>
      </c>
    </row>
    <row r="191" spans="1:14">
      <c r="A191" s="70" t="str">
        <f t="shared" si="9"/>
        <v>茨城県利根町</v>
      </c>
      <c r="B191" s="22" t="s">
        <v>2415</v>
      </c>
      <c r="C191" s="70" t="s">
        <v>258</v>
      </c>
      <c r="D191" s="22" t="s">
        <v>2454</v>
      </c>
      <c r="F191" s="25" t="str">
        <f t="shared" si="7"/>
        <v>青森県平川市</v>
      </c>
      <c r="G191" s="22" t="s">
        <v>242</v>
      </c>
      <c r="H191" s="25" t="s">
        <v>252</v>
      </c>
      <c r="I191" s="22" t="s">
        <v>720</v>
      </c>
      <c r="K191" s="25" t="str">
        <f t="shared" si="8"/>
        <v>富山県富山市</v>
      </c>
      <c r="L191" s="25" t="s">
        <v>2009</v>
      </c>
      <c r="M191" s="25" t="s">
        <v>266</v>
      </c>
      <c r="N191" s="25" t="s">
        <v>2463</v>
      </c>
    </row>
    <row r="192" spans="1:14">
      <c r="A192" s="70" t="str">
        <f t="shared" si="9"/>
        <v>茨城県東海村</v>
      </c>
      <c r="B192" s="22" t="s">
        <v>2415</v>
      </c>
      <c r="C192" s="70" t="s">
        <v>258</v>
      </c>
      <c r="D192" s="22" t="s">
        <v>2456</v>
      </c>
      <c r="F192" s="25" t="str">
        <f t="shared" si="7"/>
        <v>青森県平内町</v>
      </c>
      <c r="G192" s="22" t="s">
        <v>242</v>
      </c>
      <c r="H192" s="25" t="s">
        <v>252</v>
      </c>
      <c r="I192" s="22" t="s">
        <v>767</v>
      </c>
      <c r="K192" s="25" t="str">
        <f t="shared" si="8"/>
        <v>富山県黒部市</v>
      </c>
      <c r="L192" s="25" t="s">
        <v>2009</v>
      </c>
      <c r="M192" s="25" t="s">
        <v>266</v>
      </c>
      <c r="N192" s="25" t="s">
        <v>2465</v>
      </c>
    </row>
    <row r="193" spans="1:14">
      <c r="A193" s="70" t="str">
        <f t="shared" si="9"/>
        <v>栃木県宇都宮市</v>
      </c>
      <c r="B193" s="22" t="s">
        <v>2415</v>
      </c>
      <c r="C193" s="70" t="s">
        <v>259</v>
      </c>
      <c r="D193" s="22" t="s">
        <v>2458</v>
      </c>
      <c r="F193" s="25" t="str">
        <f t="shared" si="7"/>
        <v>青森県今別町</v>
      </c>
      <c r="G193" s="22" t="s">
        <v>242</v>
      </c>
      <c r="H193" s="25" t="s">
        <v>252</v>
      </c>
      <c r="I193" s="22" t="s">
        <v>813</v>
      </c>
      <c r="K193" s="25" t="str">
        <f t="shared" si="8"/>
        <v>富山県砺波市</v>
      </c>
      <c r="L193" s="25" t="s">
        <v>2009</v>
      </c>
      <c r="M193" s="25" t="s">
        <v>266</v>
      </c>
      <c r="N193" s="25" t="s">
        <v>2467</v>
      </c>
    </row>
    <row r="194" spans="1:14">
      <c r="A194" s="70" t="str">
        <f t="shared" si="9"/>
        <v>栃木県大田原市</v>
      </c>
      <c r="B194" s="22" t="s">
        <v>2415</v>
      </c>
      <c r="C194" s="70" t="s">
        <v>259</v>
      </c>
      <c r="D194" s="22" t="s">
        <v>2460</v>
      </c>
      <c r="F194" s="25" t="str">
        <f t="shared" si="7"/>
        <v>青森県蓬田村</v>
      </c>
      <c r="G194" s="22" t="s">
        <v>242</v>
      </c>
      <c r="H194" s="25" t="s">
        <v>252</v>
      </c>
      <c r="I194" s="22" t="s">
        <v>860</v>
      </c>
      <c r="K194" s="25" t="str">
        <f t="shared" si="8"/>
        <v>富山県南砺市</v>
      </c>
      <c r="L194" s="25" t="s">
        <v>2009</v>
      </c>
      <c r="M194" s="25" t="s">
        <v>266</v>
      </c>
      <c r="N194" s="25" t="s">
        <v>2469</v>
      </c>
    </row>
    <row r="195" spans="1:14">
      <c r="A195" s="70" t="str">
        <f t="shared" si="9"/>
        <v>栃木県さくら市</v>
      </c>
      <c r="B195" s="22" t="s">
        <v>2415</v>
      </c>
      <c r="C195" s="70" t="s">
        <v>259</v>
      </c>
      <c r="D195" s="22" t="s">
        <v>2462</v>
      </c>
      <c r="F195" s="25" t="str">
        <f t="shared" ref="F195:F258" si="10">CONCATENATE(H195,I195)</f>
        <v>青森県外ヶ浜町</v>
      </c>
      <c r="G195" s="22" t="s">
        <v>242</v>
      </c>
      <c r="H195" s="25" t="s">
        <v>252</v>
      </c>
      <c r="I195" s="22" t="s">
        <v>907</v>
      </c>
      <c r="K195" s="25" t="str">
        <f t="shared" si="8"/>
        <v>石川県加賀市</v>
      </c>
      <c r="L195" s="25" t="s">
        <v>2009</v>
      </c>
      <c r="M195" s="25" t="s">
        <v>267</v>
      </c>
      <c r="N195" s="25" t="s">
        <v>2471</v>
      </c>
    </row>
    <row r="196" spans="1:14">
      <c r="A196" s="70" t="str">
        <f t="shared" si="9"/>
        <v>栃木県下野市</v>
      </c>
      <c r="B196" s="22" t="s">
        <v>2415</v>
      </c>
      <c r="C196" s="70" t="s">
        <v>259</v>
      </c>
      <c r="D196" s="22" t="s">
        <v>2464</v>
      </c>
      <c r="F196" s="25" t="str">
        <f t="shared" si="10"/>
        <v>青森県鰺ヶ沢町</v>
      </c>
      <c r="G196" s="22" t="s">
        <v>242</v>
      </c>
      <c r="H196" s="25" t="s">
        <v>252</v>
      </c>
      <c r="I196" s="22" t="s">
        <v>2475</v>
      </c>
      <c r="K196" s="25" t="str">
        <f t="shared" ref="K196:K202" si="11">CONCATENATE(M196,N196)</f>
        <v>石川県白山市</v>
      </c>
      <c r="L196" s="25" t="s">
        <v>2009</v>
      </c>
      <c r="M196" s="25" t="s">
        <v>267</v>
      </c>
      <c r="N196" s="25" t="s">
        <v>2473</v>
      </c>
    </row>
    <row r="197" spans="1:14">
      <c r="A197" s="70" t="str">
        <f t="shared" si="9"/>
        <v>栃木県野木町</v>
      </c>
      <c r="B197" s="22" t="s">
        <v>2415</v>
      </c>
      <c r="C197" s="70" t="s">
        <v>259</v>
      </c>
      <c r="D197" s="22" t="s">
        <v>2466</v>
      </c>
      <c r="F197" s="25" t="str">
        <f t="shared" si="10"/>
        <v>青森県深浦町</v>
      </c>
      <c r="G197" s="22" t="s">
        <v>242</v>
      </c>
      <c r="H197" s="25" t="s">
        <v>252</v>
      </c>
      <c r="I197" s="22" t="s">
        <v>1001</v>
      </c>
      <c r="K197" s="25" t="str">
        <f t="shared" si="11"/>
        <v>福井県南越前町</v>
      </c>
      <c r="L197" s="25" t="s">
        <v>2009</v>
      </c>
      <c r="M197" s="25" t="s">
        <v>268</v>
      </c>
      <c r="N197" s="25" t="s">
        <v>2476</v>
      </c>
    </row>
    <row r="198" spans="1:14">
      <c r="A198" s="70" t="str">
        <f t="shared" si="9"/>
        <v>群馬県高崎市</v>
      </c>
      <c r="B198" s="22" t="s">
        <v>2415</v>
      </c>
      <c r="C198" s="70" t="s">
        <v>260</v>
      </c>
      <c r="D198" s="22" t="s">
        <v>2468</v>
      </c>
      <c r="F198" s="25" t="str">
        <f t="shared" si="10"/>
        <v>青森県西目屋村</v>
      </c>
      <c r="G198" s="22" t="s">
        <v>242</v>
      </c>
      <c r="H198" s="25" t="s">
        <v>252</v>
      </c>
      <c r="I198" s="22" t="s">
        <v>1047</v>
      </c>
      <c r="K198" s="25" t="str">
        <f t="shared" si="11"/>
        <v>長野県長野市</v>
      </c>
      <c r="L198" s="25" t="s">
        <v>2009</v>
      </c>
      <c r="M198" s="25" t="s">
        <v>270</v>
      </c>
      <c r="N198" s="25" t="s">
        <v>2478</v>
      </c>
    </row>
    <row r="199" spans="1:14">
      <c r="A199" s="70" t="str">
        <f t="shared" si="9"/>
        <v>群馬県明和町</v>
      </c>
      <c r="B199" s="22" t="s">
        <v>2415</v>
      </c>
      <c r="C199" s="70" t="s">
        <v>260</v>
      </c>
      <c r="D199" s="22" t="s">
        <v>2470</v>
      </c>
      <c r="F199" s="25" t="str">
        <f t="shared" si="10"/>
        <v>青森県藤崎町</v>
      </c>
      <c r="G199" s="22" t="s">
        <v>242</v>
      </c>
      <c r="H199" s="25" t="s">
        <v>252</v>
      </c>
      <c r="I199" s="22" t="s">
        <v>1091</v>
      </c>
      <c r="K199" s="25" t="str">
        <f t="shared" si="11"/>
        <v>岐阜県高山市</v>
      </c>
      <c r="L199" s="25" t="s">
        <v>2009</v>
      </c>
      <c r="M199" s="25" t="s">
        <v>271</v>
      </c>
      <c r="N199" s="25" t="s">
        <v>2480</v>
      </c>
    </row>
    <row r="200" spans="1:14">
      <c r="A200" s="70" t="str">
        <f t="shared" si="9"/>
        <v>埼玉県川越市</v>
      </c>
      <c r="B200" s="22" t="s">
        <v>2415</v>
      </c>
      <c r="C200" s="70" t="s">
        <v>261</v>
      </c>
      <c r="D200" s="22" t="s">
        <v>2472</v>
      </c>
      <c r="F200" s="25" t="str">
        <f t="shared" si="10"/>
        <v>青森県大鰐町</v>
      </c>
      <c r="G200" s="22" t="s">
        <v>242</v>
      </c>
      <c r="H200" s="25" t="s">
        <v>252</v>
      </c>
      <c r="I200" s="22" t="s">
        <v>1132</v>
      </c>
      <c r="K200" s="25" t="str">
        <f t="shared" si="11"/>
        <v>岐阜県飛騨市</v>
      </c>
      <c r="L200" s="25" t="s">
        <v>2009</v>
      </c>
      <c r="M200" s="25" t="s">
        <v>271</v>
      </c>
      <c r="N200" s="25" t="s">
        <v>2482</v>
      </c>
    </row>
    <row r="201" spans="1:14">
      <c r="A201" s="70" t="str">
        <f t="shared" ref="A201:A264" si="12">CONCATENATE(C201,D201)</f>
        <v>埼玉県川口市</v>
      </c>
      <c r="B201" s="22" t="s">
        <v>2415</v>
      </c>
      <c r="C201" s="70" t="s">
        <v>261</v>
      </c>
      <c r="D201" s="22" t="s">
        <v>2474</v>
      </c>
      <c r="F201" s="25" t="str">
        <f t="shared" si="10"/>
        <v>青森県田舎館村</v>
      </c>
      <c r="G201" s="22" t="s">
        <v>242</v>
      </c>
      <c r="H201" s="25" t="s">
        <v>252</v>
      </c>
      <c r="I201" s="22" t="s">
        <v>1175</v>
      </c>
      <c r="K201" s="25" t="str">
        <f t="shared" si="11"/>
        <v>岐阜県揖斐川町</v>
      </c>
      <c r="L201" s="25" t="s">
        <v>2009</v>
      </c>
      <c r="M201" s="25" t="s">
        <v>271</v>
      </c>
      <c r="N201" s="25" t="s">
        <v>2484</v>
      </c>
    </row>
    <row r="202" spans="1:14">
      <c r="A202" s="70" t="str">
        <f t="shared" si="12"/>
        <v>埼玉県行田市</v>
      </c>
      <c r="B202" s="22" t="s">
        <v>2415</v>
      </c>
      <c r="C202" s="70" t="s">
        <v>261</v>
      </c>
      <c r="D202" s="22" t="s">
        <v>2477</v>
      </c>
      <c r="F202" s="25" t="str">
        <f t="shared" si="10"/>
        <v>青森県板柳町</v>
      </c>
      <c r="G202" s="22" t="s">
        <v>242</v>
      </c>
      <c r="H202" s="25" t="s">
        <v>252</v>
      </c>
      <c r="I202" s="22" t="s">
        <v>1213</v>
      </c>
      <c r="K202" s="25" t="str">
        <f t="shared" si="11"/>
        <v>滋賀県長浜市</v>
      </c>
      <c r="L202" s="25" t="s">
        <v>2009</v>
      </c>
      <c r="M202" s="25" t="s">
        <v>275</v>
      </c>
      <c r="N202" s="25" t="s">
        <v>2486</v>
      </c>
    </row>
    <row r="203" spans="1:14">
      <c r="A203" s="70" t="str">
        <f t="shared" si="12"/>
        <v>埼玉県所沢市</v>
      </c>
      <c r="B203" s="22" t="s">
        <v>2415</v>
      </c>
      <c r="C203" s="70" t="s">
        <v>261</v>
      </c>
      <c r="D203" s="22" t="s">
        <v>2479</v>
      </c>
      <c r="F203" s="25" t="str">
        <f t="shared" si="10"/>
        <v>青森県鶴田町</v>
      </c>
      <c r="G203" s="22" t="s">
        <v>242</v>
      </c>
      <c r="H203" s="25" t="s">
        <v>252</v>
      </c>
      <c r="I203" s="22" t="s">
        <v>1247</v>
      </c>
    </row>
    <row r="204" spans="1:14">
      <c r="A204" s="70" t="str">
        <f t="shared" si="12"/>
        <v>埼玉県飯能市</v>
      </c>
      <c r="B204" s="22" t="s">
        <v>2415</v>
      </c>
      <c r="C204" s="70" t="s">
        <v>261</v>
      </c>
      <c r="D204" s="22" t="s">
        <v>2481</v>
      </c>
      <c r="F204" s="25" t="str">
        <f t="shared" si="10"/>
        <v>青森県中泊町</v>
      </c>
      <c r="G204" s="22" t="s">
        <v>242</v>
      </c>
      <c r="H204" s="25" t="s">
        <v>252</v>
      </c>
      <c r="I204" s="22" t="s">
        <v>1280</v>
      </c>
    </row>
    <row r="205" spans="1:14">
      <c r="A205" s="70" t="str">
        <f t="shared" si="12"/>
        <v>埼玉県加須市</v>
      </c>
      <c r="B205" s="22" t="s">
        <v>2415</v>
      </c>
      <c r="C205" s="70" t="s">
        <v>261</v>
      </c>
      <c r="D205" s="22" t="s">
        <v>2483</v>
      </c>
      <c r="F205" s="25" t="str">
        <f t="shared" si="10"/>
        <v>青森県野辺地町</v>
      </c>
      <c r="G205" s="22" t="s">
        <v>242</v>
      </c>
      <c r="H205" s="25" t="s">
        <v>252</v>
      </c>
      <c r="I205" s="22" t="s">
        <v>1313</v>
      </c>
    </row>
    <row r="206" spans="1:14">
      <c r="A206" s="70" t="str">
        <f t="shared" si="12"/>
        <v>埼玉県春日部市</v>
      </c>
      <c r="B206" s="22" t="s">
        <v>2415</v>
      </c>
      <c r="C206" s="70" t="s">
        <v>261</v>
      </c>
      <c r="D206" s="22" t="s">
        <v>2485</v>
      </c>
      <c r="F206" s="25" t="str">
        <f t="shared" si="10"/>
        <v>青森県七戸町</v>
      </c>
      <c r="G206" s="22" t="s">
        <v>242</v>
      </c>
      <c r="H206" s="25" t="s">
        <v>252</v>
      </c>
      <c r="I206" s="22" t="s">
        <v>1347</v>
      </c>
    </row>
    <row r="207" spans="1:14">
      <c r="A207" s="70" t="str">
        <f t="shared" si="12"/>
        <v>埼玉県羽生市</v>
      </c>
      <c r="B207" s="22" t="s">
        <v>2415</v>
      </c>
      <c r="C207" s="70" t="s">
        <v>261</v>
      </c>
      <c r="D207" s="22" t="s">
        <v>2487</v>
      </c>
      <c r="F207" s="25" t="str">
        <f t="shared" si="10"/>
        <v>青森県六戸町</v>
      </c>
      <c r="G207" s="22" t="s">
        <v>242</v>
      </c>
      <c r="H207" s="25" t="s">
        <v>252</v>
      </c>
      <c r="I207" s="22" t="s">
        <v>1380</v>
      </c>
    </row>
    <row r="208" spans="1:14">
      <c r="A208" s="70" t="str">
        <f t="shared" si="12"/>
        <v>埼玉県鴻巣市</v>
      </c>
      <c r="B208" s="22" t="s">
        <v>2415</v>
      </c>
      <c r="C208" s="70" t="s">
        <v>261</v>
      </c>
      <c r="D208" s="22" t="s">
        <v>2488</v>
      </c>
      <c r="F208" s="25" t="str">
        <f t="shared" si="10"/>
        <v>青森県横浜町</v>
      </c>
      <c r="G208" s="22" t="s">
        <v>242</v>
      </c>
      <c r="H208" s="25" t="s">
        <v>252</v>
      </c>
      <c r="I208" s="22" t="s">
        <v>1411</v>
      </c>
    </row>
    <row r="209" spans="1:9">
      <c r="A209" s="70" t="str">
        <f t="shared" si="12"/>
        <v>埼玉県深谷市</v>
      </c>
      <c r="B209" s="22" t="s">
        <v>2415</v>
      </c>
      <c r="C209" s="70" t="s">
        <v>261</v>
      </c>
      <c r="D209" s="22" t="s">
        <v>2489</v>
      </c>
      <c r="F209" s="25" t="str">
        <f t="shared" si="10"/>
        <v>青森県東北町</v>
      </c>
      <c r="G209" s="22" t="s">
        <v>242</v>
      </c>
      <c r="H209" s="25" t="s">
        <v>252</v>
      </c>
      <c r="I209" s="22" t="s">
        <v>1439</v>
      </c>
    </row>
    <row r="210" spans="1:9">
      <c r="A210" s="70" t="str">
        <f t="shared" si="12"/>
        <v>埼玉県上尾市</v>
      </c>
      <c r="B210" s="22" t="s">
        <v>2415</v>
      </c>
      <c r="C210" s="70" t="s">
        <v>261</v>
      </c>
      <c r="D210" s="22" t="s">
        <v>2490</v>
      </c>
      <c r="F210" s="25" t="str">
        <f t="shared" si="10"/>
        <v>青森県六ヶ所村</v>
      </c>
      <c r="G210" s="22" t="s">
        <v>242</v>
      </c>
      <c r="H210" s="25" t="s">
        <v>252</v>
      </c>
      <c r="I210" s="22" t="s">
        <v>1466</v>
      </c>
    </row>
    <row r="211" spans="1:9">
      <c r="A211" s="70" t="str">
        <f t="shared" si="12"/>
        <v>埼玉県草加市</v>
      </c>
      <c r="B211" s="22" t="s">
        <v>2415</v>
      </c>
      <c r="C211" s="70" t="s">
        <v>261</v>
      </c>
      <c r="D211" s="22" t="s">
        <v>2491</v>
      </c>
      <c r="F211" s="25" t="str">
        <f t="shared" si="10"/>
        <v>青森県おいらせ町</v>
      </c>
      <c r="G211" s="22" t="s">
        <v>242</v>
      </c>
      <c r="H211" s="25" t="s">
        <v>252</v>
      </c>
      <c r="I211" s="22" t="s">
        <v>1490</v>
      </c>
    </row>
    <row r="212" spans="1:9">
      <c r="A212" s="70" t="str">
        <f t="shared" si="12"/>
        <v>埼玉県越谷市</v>
      </c>
      <c r="B212" s="22" t="s">
        <v>2415</v>
      </c>
      <c r="C212" s="70" t="s">
        <v>261</v>
      </c>
      <c r="D212" s="22" t="s">
        <v>2492</v>
      </c>
      <c r="F212" s="25" t="str">
        <f t="shared" si="10"/>
        <v>青森県大間町</v>
      </c>
      <c r="G212" s="22" t="s">
        <v>242</v>
      </c>
      <c r="H212" s="25" t="s">
        <v>252</v>
      </c>
      <c r="I212" s="22" t="s">
        <v>1514</v>
      </c>
    </row>
    <row r="213" spans="1:9">
      <c r="A213" s="70" t="str">
        <f t="shared" si="12"/>
        <v>埼玉県戸田市</v>
      </c>
      <c r="B213" s="22" t="s">
        <v>2415</v>
      </c>
      <c r="C213" s="70" t="s">
        <v>261</v>
      </c>
      <c r="D213" s="22" t="s">
        <v>2493</v>
      </c>
      <c r="F213" s="25" t="str">
        <f t="shared" si="10"/>
        <v>青森県東通村</v>
      </c>
      <c r="G213" s="22" t="s">
        <v>242</v>
      </c>
      <c r="H213" s="25" t="s">
        <v>252</v>
      </c>
      <c r="I213" s="22" t="s">
        <v>1537</v>
      </c>
    </row>
    <row r="214" spans="1:9">
      <c r="A214" s="70" t="str">
        <f t="shared" si="12"/>
        <v>埼玉県入間市</v>
      </c>
      <c r="B214" s="22" t="s">
        <v>2415</v>
      </c>
      <c r="C214" s="70" t="s">
        <v>261</v>
      </c>
      <c r="D214" s="22" t="s">
        <v>2494</v>
      </c>
      <c r="F214" s="25" t="str">
        <f t="shared" si="10"/>
        <v>青森県風間浦村</v>
      </c>
      <c r="G214" s="22" t="s">
        <v>242</v>
      </c>
      <c r="H214" s="25" t="s">
        <v>252</v>
      </c>
      <c r="I214" s="22" t="s">
        <v>1558</v>
      </c>
    </row>
    <row r="215" spans="1:9">
      <c r="A215" s="70" t="str">
        <f t="shared" si="12"/>
        <v>埼玉県久喜市</v>
      </c>
      <c r="B215" s="22" t="s">
        <v>2415</v>
      </c>
      <c r="C215" s="70" t="s">
        <v>261</v>
      </c>
      <c r="D215" s="22" t="s">
        <v>2495</v>
      </c>
      <c r="F215" s="25" t="str">
        <f t="shared" si="10"/>
        <v>青森県佐井村</v>
      </c>
      <c r="G215" s="22" t="s">
        <v>242</v>
      </c>
      <c r="H215" s="25" t="s">
        <v>252</v>
      </c>
      <c r="I215" s="22" t="s">
        <v>1579</v>
      </c>
    </row>
    <row r="216" spans="1:9">
      <c r="A216" s="70" t="str">
        <f t="shared" si="12"/>
        <v>埼玉県北本市</v>
      </c>
      <c r="B216" s="22" t="s">
        <v>2415</v>
      </c>
      <c r="C216" s="70" t="s">
        <v>261</v>
      </c>
      <c r="D216" s="22" t="s">
        <v>2496</v>
      </c>
      <c r="F216" s="25" t="str">
        <f t="shared" si="10"/>
        <v>青森県三戸町</v>
      </c>
      <c r="G216" s="22" t="s">
        <v>242</v>
      </c>
      <c r="H216" s="25" t="s">
        <v>252</v>
      </c>
      <c r="I216" s="22" t="s">
        <v>1601</v>
      </c>
    </row>
    <row r="217" spans="1:9">
      <c r="A217" s="70" t="str">
        <f t="shared" si="12"/>
        <v>埼玉県八潮市</v>
      </c>
      <c r="B217" s="22" t="s">
        <v>2415</v>
      </c>
      <c r="C217" s="70" t="s">
        <v>261</v>
      </c>
      <c r="D217" s="22" t="s">
        <v>2497</v>
      </c>
      <c r="F217" s="25" t="str">
        <f t="shared" si="10"/>
        <v>青森県五戸町</v>
      </c>
      <c r="G217" s="22" t="s">
        <v>242</v>
      </c>
      <c r="H217" s="25" t="s">
        <v>252</v>
      </c>
      <c r="I217" s="22" t="s">
        <v>1622</v>
      </c>
    </row>
    <row r="218" spans="1:9">
      <c r="A218" s="70" t="str">
        <f t="shared" si="12"/>
        <v>埼玉県三郷市</v>
      </c>
      <c r="B218" s="22" t="s">
        <v>2415</v>
      </c>
      <c r="C218" s="70" t="s">
        <v>261</v>
      </c>
      <c r="D218" s="22" t="s">
        <v>2498</v>
      </c>
      <c r="F218" s="25" t="str">
        <f t="shared" si="10"/>
        <v>青森県田子町</v>
      </c>
      <c r="G218" s="22" t="s">
        <v>242</v>
      </c>
      <c r="H218" s="25" t="s">
        <v>252</v>
      </c>
      <c r="I218" s="22" t="s">
        <v>1639</v>
      </c>
    </row>
    <row r="219" spans="1:9">
      <c r="A219" s="70" t="str">
        <f t="shared" si="12"/>
        <v>埼玉県蓮田市</v>
      </c>
      <c r="B219" s="22" t="s">
        <v>2415</v>
      </c>
      <c r="C219" s="70" t="s">
        <v>261</v>
      </c>
      <c r="D219" s="22" t="s">
        <v>2499</v>
      </c>
      <c r="F219" s="25" t="str">
        <f t="shared" si="10"/>
        <v>青森県南部町</v>
      </c>
      <c r="G219" s="22" t="s">
        <v>242</v>
      </c>
      <c r="H219" s="25" t="s">
        <v>252</v>
      </c>
      <c r="I219" s="22" t="s">
        <v>983</v>
      </c>
    </row>
    <row r="220" spans="1:9">
      <c r="A220" s="70" t="str">
        <f t="shared" si="12"/>
        <v>埼玉県幸手市</v>
      </c>
      <c r="B220" s="22" t="s">
        <v>2415</v>
      </c>
      <c r="C220" s="70" t="s">
        <v>261</v>
      </c>
      <c r="D220" s="22" t="s">
        <v>2500</v>
      </c>
      <c r="F220" s="25" t="str">
        <f t="shared" si="10"/>
        <v>青森県階上町</v>
      </c>
      <c r="G220" s="22" t="s">
        <v>242</v>
      </c>
      <c r="H220" s="25" t="s">
        <v>252</v>
      </c>
      <c r="I220" s="22" t="s">
        <v>1670</v>
      </c>
    </row>
    <row r="221" spans="1:9">
      <c r="A221" s="70" t="str">
        <f t="shared" si="12"/>
        <v>埼玉県吉川市</v>
      </c>
      <c r="B221" s="22" t="s">
        <v>2415</v>
      </c>
      <c r="C221" s="70" t="s">
        <v>261</v>
      </c>
      <c r="D221" s="22" t="s">
        <v>2501</v>
      </c>
      <c r="F221" s="25" t="str">
        <f t="shared" si="10"/>
        <v>青森県新郷村</v>
      </c>
      <c r="G221" s="22" t="s">
        <v>242</v>
      </c>
      <c r="H221" s="25" t="s">
        <v>252</v>
      </c>
      <c r="I221" s="22" t="s">
        <v>1687</v>
      </c>
    </row>
    <row r="222" spans="1:9">
      <c r="A222" s="70" t="str">
        <f t="shared" si="12"/>
        <v>埼玉県白岡市</v>
      </c>
      <c r="B222" s="22" t="s">
        <v>2415</v>
      </c>
      <c r="C222" s="70" t="s">
        <v>261</v>
      </c>
      <c r="D222" s="22" t="s">
        <v>2502</v>
      </c>
      <c r="F222" s="25" t="str">
        <f t="shared" si="10"/>
        <v>岩手県盛岡市</v>
      </c>
      <c r="G222" s="22" t="s">
        <v>242</v>
      </c>
      <c r="H222" s="25" t="s">
        <v>253</v>
      </c>
      <c r="I222" s="22" t="s">
        <v>2508</v>
      </c>
    </row>
    <row r="223" spans="1:9">
      <c r="A223" s="70" t="str">
        <f t="shared" si="12"/>
        <v>埼玉県伊奈町</v>
      </c>
      <c r="B223" s="22" t="s">
        <v>2415</v>
      </c>
      <c r="C223" s="70" t="s">
        <v>261</v>
      </c>
      <c r="D223" s="22" t="s">
        <v>2503</v>
      </c>
      <c r="F223" s="25" t="str">
        <f t="shared" si="10"/>
        <v>岩手県花巻市</v>
      </c>
      <c r="G223" s="22" t="s">
        <v>242</v>
      </c>
      <c r="H223" s="25" t="s">
        <v>253</v>
      </c>
      <c r="I223" s="22" t="s">
        <v>2510</v>
      </c>
    </row>
    <row r="224" spans="1:9">
      <c r="A224" s="70" t="str">
        <f t="shared" si="12"/>
        <v>埼玉県三芳町</v>
      </c>
      <c r="B224" s="22" t="s">
        <v>2415</v>
      </c>
      <c r="C224" s="70" t="s">
        <v>261</v>
      </c>
      <c r="D224" s="22" t="s">
        <v>2504</v>
      </c>
      <c r="F224" s="25" t="str">
        <f t="shared" si="10"/>
        <v>岩手県北上市</v>
      </c>
      <c r="G224" s="22" t="s">
        <v>242</v>
      </c>
      <c r="H224" s="25" t="s">
        <v>253</v>
      </c>
      <c r="I224" s="22" t="s">
        <v>2512</v>
      </c>
    </row>
    <row r="225" spans="1:9">
      <c r="A225" s="70" t="str">
        <f t="shared" si="12"/>
        <v>埼玉県川島町</v>
      </c>
      <c r="B225" s="22" t="s">
        <v>2415</v>
      </c>
      <c r="C225" s="70" t="s">
        <v>261</v>
      </c>
      <c r="D225" s="22" t="s">
        <v>2505</v>
      </c>
      <c r="F225" s="25" t="str">
        <f t="shared" si="10"/>
        <v>岩手県久慈市</v>
      </c>
      <c r="G225" s="22" t="s">
        <v>242</v>
      </c>
      <c r="H225" s="25" t="s">
        <v>253</v>
      </c>
      <c r="I225" s="22" t="s">
        <v>2514</v>
      </c>
    </row>
    <row r="226" spans="1:9">
      <c r="A226" s="70" t="str">
        <f t="shared" si="12"/>
        <v>埼玉県鳩山町</v>
      </c>
      <c r="B226" s="22" t="s">
        <v>2415</v>
      </c>
      <c r="C226" s="70" t="s">
        <v>261</v>
      </c>
      <c r="D226" s="22" t="s">
        <v>2506</v>
      </c>
      <c r="F226" s="25" t="str">
        <f t="shared" si="10"/>
        <v>岩手県遠野市</v>
      </c>
      <c r="G226" s="22" t="s">
        <v>242</v>
      </c>
      <c r="H226" s="25" t="s">
        <v>253</v>
      </c>
      <c r="I226" s="22" t="s">
        <v>2516</v>
      </c>
    </row>
    <row r="227" spans="1:9">
      <c r="A227" s="70" t="str">
        <f t="shared" si="12"/>
        <v>埼玉県ときがわ町</v>
      </c>
      <c r="B227" s="22" t="s">
        <v>2415</v>
      </c>
      <c r="C227" s="70" t="s">
        <v>261</v>
      </c>
      <c r="D227" s="22" t="s">
        <v>2507</v>
      </c>
      <c r="F227" s="25" t="str">
        <f t="shared" si="10"/>
        <v>岩手県一関市</v>
      </c>
      <c r="G227" s="22" t="s">
        <v>242</v>
      </c>
      <c r="H227" s="25" t="s">
        <v>253</v>
      </c>
      <c r="I227" s="22" t="s">
        <v>2518</v>
      </c>
    </row>
    <row r="228" spans="1:9">
      <c r="A228" s="70" t="str">
        <f t="shared" si="12"/>
        <v>埼玉県宮代町</v>
      </c>
      <c r="B228" s="22" t="s">
        <v>2415</v>
      </c>
      <c r="C228" s="70" t="s">
        <v>261</v>
      </c>
      <c r="D228" s="22" t="s">
        <v>2509</v>
      </c>
      <c r="F228" s="25" t="str">
        <f t="shared" si="10"/>
        <v>岩手県二戸市</v>
      </c>
      <c r="G228" s="22" t="s">
        <v>242</v>
      </c>
      <c r="H228" s="25" t="s">
        <v>253</v>
      </c>
      <c r="I228" s="22" t="s">
        <v>2520</v>
      </c>
    </row>
    <row r="229" spans="1:9">
      <c r="A229" s="70" t="str">
        <f t="shared" si="12"/>
        <v>埼玉県杉戸町</v>
      </c>
      <c r="B229" s="22" t="s">
        <v>2415</v>
      </c>
      <c r="C229" s="70" t="s">
        <v>261</v>
      </c>
      <c r="D229" s="22" t="s">
        <v>2511</v>
      </c>
      <c r="F229" s="25" t="str">
        <f t="shared" si="10"/>
        <v>岩手県八幡平市</v>
      </c>
      <c r="G229" s="22" t="s">
        <v>242</v>
      </c>
      <c r="H229" s="25" t="s">
        <v>253</v>
      </c>
      <c r="I229" s="22" t="s">
        <v>2405</v>
      </c>
    </row>
    <row r="230" spans="1:9">
      <c r="A230" s="70" t="str">
        <f t="shared" si="12"/>
        <v>埼玉県松伏町</v>
      </c>
      <c r="B230" s="22" t="s">
        <v>2415</v>
      </c>
      <c r="C230" s="70" t="s">
        <v>261</v>
      </c>
      <c r="D230" s="22" t="s">
        <v>2513</v>
      </c>
      <c r="F230" s="25" t="str">
        <f t="shared" si="10"/>
        <v>岩手県奥州市</v>
      </c>
      <c r="G230" s="22" t="s">
        <v>242</v>
      </c>
      <c r="H230" s="25" t="s">
        <v>253</v>
      </c>
      <c r="I230" s="22" t="s">
        <v>2523</v>
      </c>
    </row>
    <row r="231" spans="1:9">
      <c r="A231" s="70" t="str">
        <f t="shared" si="12"/>
        <v>埼玉県滑川町</v>
      </c>
      <c r="B231" s="22" t="s">
        <v>2415</v>
      </c>
      <c r="C231" s="70" t="s">
        <v>261</v>
      </c>
      <c r="D231" s="22" t="s">
        <v>2515</v>
      </c>
      <c r="F231" s="25" t="str">
        <f t="shared" si="10"/>
        <v>岩手県滝沢市</v>
      </c>
      <c r="G231" s="22" t="s">
        <v>242</v>
      </c>
      <c r="H231" s="25" t="s">
        <v>253</v>
      </c>
      <c r="I231" s="22" t="s">
        <v>2525</v>
      </c>
    </row>
    <row r="232" spans="1:9">
      <c r="A232" s="70" t="str">
        <f t="shared" si="12"/>
        <v>千葉県野田市</v>
      </c>
      <c r="B232" s="22" t="s">
        <v>2415</v>
      </c>
      <c r="C232" s="70" t="s">
        <v>262</v>
      </c>
      <c r="D232" s="22" t="s">
        <v>2517</v>
      </c>
      <c r="F232" s="25" t="str">
        <f t="shared" si="10"/>
        <v>岩手県雫石町</v>
      </c>
      <c r="G232" s="22" t="s">
        <v>242</v>
      </c>
      <c r="H232" s="25" t="s">
        <v>253</v>
      </c>
      <c r="I232" s="25" t="s">
        <v>955</v>
      </c>
    </row>
    <row r="233" spans="1:9">
      <c r="A233" s="70" t="str">
        <f t="shared" si="12"/>
        <v>千葉県茂原市</v>
      </c>
      <c r="B233" s="22" t="s">
        <v>2415</v>
      </c>
      <c r="C233" s="70" t="s">
        <v>262</v>
      </c>
      <c r="D233" s="22" t="s">
        <v>2519</v>
      </c>
      <c r="F233" s="25" t="str">
        <f t="shared" si="10"/>
        <v>岩手県葛巻町</v>
      </c>
      <c r="G233" s="22" t="s">
        <v>242</v>
      </c>
      <c r="H233" s="25" t="s">
        <v>253</v>
      </c>
      <c r="I233" s="25" t="s">
        <v>1002</v>
      </c>
    </row>
    <row r="234" spans="1:9">
      <c r="A234" s="70" t="str">
        <f t="shared" si="12"/>
        <v>千葉県東金市</v>
      </c>
      <c r="B234" s="22" t="s">
        <v>2415</v>
      </c>
      <c r="C234" s="70" t="s">
        <v>262</v>
      </c>
      <c r="D234" s="22" t="s">
        <v>2521</v>
      </c>
      <c r="F234" s="25" t="str">
        <f t="shared" si="10"/>
        <v>岩手県岩手町</v>
      </c>
      <c r="G234" s="22" t="s">
        <v>242</v>
      </c>
      <c r="H234" s="25" t="s">
        <v>253</v>
      </c>
      <c r="I234" s="25" t="s">
        <v>3004</v>
      </c>
    </row>
    <row r="235" spans="1:9">
      <c r="A235" s="70" t="str">
        <f t="shared" si="12"/>
        <v>千葉県柏市</v>
      </c>
      <c r="B235" s="22" t="s">
        <v>2415</v>
      </c>
      <c r="C235" s="70" t="s">
        <v>262</v>
      </c>
      <c r="D235" s="22" t="s">
        <v>2522</v>
      </c>
      <c r="F235" s="25" t="str">
        <f t="shared" si="10"/>
        <v>岩手県紫波町</v>
      </c>
      <c r="G235" s="22" t="s">
        <v>242</v>
      </c>
      <c r="H235" s="25" t="s">
        <v>253</v>
      </c>
      <c r="I235" s="25" t="s">
        <v>1092</v>
      </c>
    </row>
    <row r="236" spans="1:9">
      <c r="A236" s="70" t="str">
        <f t="shared" si="12"/>
        <v>千葉県流山市</v>
      </c>
      <c r="B236" s="22" t="s">
        <v>2415</v>
      </c>
      <c r="C236" s="70" t="s">
        <v>262</v>
      </c>
      <c r="D236" s="22" t="s">
        <v>2524</v>
      </c>
      <c r="F236" s="25" t="str">
        <f t="shared" si="10"/>
        <v>岩手県矢巾町</v>
      </c>
      <c r="G236" s="22" t="s">
        <v>242</v>
      </c>
      <c r="H236" s="25" t="s">
        <v>253</v>
      </c>
      <c r="I236" s="25" t="s">
        <v>1133</v>
      </c>
    </row>
    <row r="237" spans="1:9">
      <c r="A237" s="70" t="str">
        <f t="shared" si="12"/>
        <v>千葉県鎌ケ谷市</v>
      </c>
      <c r="B237" s="22" t="s">
        <v>2415</v>
      </c>
      <c r="C237" s="70" t="s">
        <v>262</v>
      </c>
      <c r="D237" s="22" t="s">
        <v>3094</v>
      </c>
      <c r="F237" s="25" t="str">
        <f t="shared" si="10"/>
        <v>岩手県西和賀町</v>
      </c>
      <c r="G237" s="22" t="s">
        <v>242</v>
      </c>
      <c r="H237" s="25" t="s">
        <v>253</v>
      </c>
      <c r="I237" s="25" t="s">
        <v>3005</v>
      </c>
    </row>
    <row r="238" spans="1:9">
      <c r="A238" s="70" t="str">
        <f t="shared" si="12"/>
        <v>千葉県白井市</v>
      </c>
      <c r="B238" s="22" t="s">
        <v>2415</v>
      </c>
      <c r="C238" s="70" t="s">
        <v>262</v>
      </c>
      <c r="D238" s="22" t="s">
        <v>2526</v>
      </c>
      <c r="F238" s="25" t="str">
        <f t="shared" si="10"/>
        <v>岩手県金ケ崎町</v>
      </c>
      <c r="G238" s="22" t="s">
        <v>242</v>
      </c>
      <c r="H238" s="25" t="s">
        <v>253</v>
      </c>
      <c r="I238" s="25" t="s">
        <v>3006</v>
      </c>
    </row>
    <row r="239" spans="1:9">
      <c r="A239" s="70" t="str">
        <f t="shared" si="12"/>
        <v>千葉県香取市</v>
      </c>
      <c r="B239" s="22" t="s">
        <v>2415</v>
      </c>
      <c r="C239" s="70" t="s">
        <v>262</v>
      </c>
      <c r="D239" s="22" t="s">
        <v>2527</v>
      </c>
      <c r="F239" s="25" t="str">
        <f t="shared" si="10"/>
        <v>岩手県平泉町</v>
      </c>
      <c r="G239" s="22" t="s">
        <v>242</v>
      </c>
      <c r="H239" s="25" t="s">
        <v>253</v>
      </c>
      <c r="I239" s="25" t="s">
        <v>2533</v>
      </c>
    </row>
    <row r="240" spans="1:9">
      <c r="A240" s="70" t="str">
        <f t="shared" si="12"/>
        <v>千葉県大網白里市</v>
      </c>
      <c r="B240" s="22" t="s">
        <v>2415</v>
      </c>
      <c r="C240" s="70" t="s">
        <v>262</v>
      </c>
      <c r="D240" s="22" t="s">
        <v>2528</v>
      </c>
      <c r="F240" s="25" t="str">
        <f t="shared" si="10"/>
        <v>岩手県住田町</v>
      </c>
      <c r="G240" s="22" t="s">
        <v>242</v>
      </c>
      <c r="H240" s="25" t="s">
        <v>253</v>
      </c>
      <c r="I240" s="25" t="s">
        <v>3007</v>
      </c>
    </row>
    <row r="241" spans="1:9">
      <c r="A241" s="70" t="str">
        <f t="shared" si="12"/>
        <v>千葉県木更津市</v>
      </c>
      <c r="B241" s="22" t="s">
        <v>2415</v>
      </c>
      <c r="C241" s="70" t="s">
        <v>262</v>
      </c>
      <c r="D241" s="22" t="s">
        <v>2529</v>
      </c>
      <c r="F241" s="25" t="str">
        <f t="shared" si="10"/>
        <v>岩手県岩泉町</v>
      </c>
      <c r="G241" s="22" t="s">
        <v>242</v>
      </c>
      <c r="H241" s="25" t="s">
        <v>253</v>
      </c>
      <c r="I241" s="25" t="s">
        <v>2536</v>
      </c>
    </row>
    <row r="242" spans="1:9">
      <c r="A242" s="70" t="str">
        <f t="shared" si="12"/>
        <v>千葉県君津市</v>
      </c>
      <c r="B242" s="22" t="s">
        <v>2415</v>
      </c>
      <c r="C242" s="70" t="s">
        <v>262</v>
      </c>
      <c r="D242" s="22" t="s">
        <v>2530</v>
      </c>
      <c r="F242" s="25" t="str">
        <f t="shared" si="10"/>
        <v>岩手県田野畑村</v>
      </c>
      <c r="G242" s="22" t="s">
        <v>242</v>
      </c>
      <c r="H242" s="25" t="s">
        <v>253</v>
      </c>
      <c r="I242" s="25" t="s">
        <v>2538</v>
      </c>
    </row>
    <row r="243" spans="1:9">
      <c r="A243" s="70" t="str">
        <f t="shared" si="12"/>
        <v>千葉県酒々井町</v>
      </c>
      <c r="B243" s="22" t="s">
        <v>2415</v>
      </c>
      <c r="C243" s="70" t="s">
        <v>262</v>
      </c>
      <c r="D243" s="22" t="s">
        <v>2531</v>
      </c>
      <c r="F243" s="25" t="str">
        <f t="shared" si="10"/>
        <v>岩手県普代村</v>
      </c>
      <c r="G243" s="22" t="s">
        <v>242</v>
      </c>
      <c r="H243" s="25" t="s">
        <v>253</v>
      </c>
      <c r="I243" s="25" t="s">
        <v>2540</v>
      </c>
    </row>
    <row r="244" spans="1:9">
      <c r="A244" s="70" t="str">
        <f t="shared" si="12"/>
        <v>千葉県栄町</v>
      </c>
      <c r="B244" s="22" t="s">
        <v>2415</v>
      </c>
      <c r="C244" s="70" t="s">
        <v>262</v>
      </c>
      <c r="D244" s="22" t="s">
        <v>2532</v>
      </c>
      <c r="F244" s="25" t="str">
        <f t="shared" si="10"/>
        <v>岩手県軽米町</v>
      </c>
      <c r="G244" s="22" t="s">
        <v>242</v>
      </c>
      <c r="H244" s="25" t="s">
        <v>253</v>
      </c>
      <c r="I244" s="25" t="s">
        <v>1467</v>
      </c>
    </row>
    <row r="245" spans="1:9">
      <c r="A245" s="70" t="str">
        <f t="shared" si="12"/>
        <v>千葉県白子町</v>
      </c>
      <c r="B245" s="22" t="s">
        <v>2415</v>
      </c>
      <c r="C245" s="70" t="s">
        <v>262</v>
      </c>
      <c r="D245" s="22" t="s">
        <v>2534</v>
      </c>
      <c r="F245" s="25" t="str">
        <f t="shared" si="10"/>
        <v>岩手県野田村</v>
      </c>
      <c r="G245" s="22" t="s">
        <v>242</v>
      </c>
      <c r="H245" s="25" t="s">
        <v>253</v>
      </c>
      <c r="I245" s="25" t="s">
        <v>1491</v>
      </c>
    </row>
    <row r="246" spans="1:9">
      <c r="A246" s="70" t="str">
        <f t="shared" si="12"/>
        <v>千葉県長柄町</v>
      </c>
      <c r="B246" s="22" t="s">
        <v>2415</v>
      </c>
      <c r="C246" s="70" t="s">
        <v>262</v>
      </c>
      <c r="D246" s="22" t="s">
        <v>2535</v>
      </c>
      <c r="F246" s="25" t="str">
        <f t="shared" si="10"/>
        <v>岩手県九戸村</v>
      </c>
      <c r="G246" s="22" t="s">
        <v>242</v>
      </c>
      <c r="H246" s="25" t="s">
        <v>253</v>
      </c>
      <c r="I246" s="25" t="s">
        <v>1515</v>
      </c>
    </row>
    <row r="247" spans="1:9">
      <c r="A247" s="70" t="str">
        <f t="shared" si="12"/>
        <v>千葉県長南町</v>
      </c>
      <c r="B247" s="22" t="s">
        <v>2415</v>
      </c>
      <c r="C247" s="70" t="s">
        <v>262</v>
      </c>
      <c r="D247" s="22" t="s">
        <v>2537</v>
      </c>
      <c r="F247" s="25" t="str">
        <f t="shared" si="10"/>
        <v>岩手県洋野町</v>
      </c>
      <c r="G247" s="22" t="s">
        <v>242</v>
      </c>
      <c r="H247" s="25" t="s">
        <v>253</v>
      </c>
      <c r="I247" s="25" t="s">
        <v>1538</v>
      </c>
    </row>
    <row r="248" spans="1:9">
      <c r="A248" s="70" t="str">
        <f t="shared" si="12"/>
        <v>東京都奥多摩町</v>
      </c>
      <c r="B248" s="22" t="s">
        <v>2415</v>
      </c>
      <c r="C248" s="70" t="s">
        <v>263</v>
      </c>
      <c r="D248" s="22" t="s">
        <v>2539</v>
      </c>
      <c r="F248" s="25" t="str">
        <f t="shared" si="10"/>
        <v>岩手県一戸町</v>
      </c>
      <c r="G248" s="22" t="s">
        <v>242</v>
      </c>
      <c r="H248" s="25" t="s">
        <v>253</v>
      </c>
      <c r="I248" s="25" t="s">
        <v>2546</v>
      </c>
    </row>
    <row r="249" spans="1:9">
      <c r="A249" s="70" t="str">
        <f t="shared" si="12"/>
        <v>神奈川県秦野市</v>
      </c>
      <c r="B249" s="22" t="s">
        <v>2415</v>
      </c>
      <c r="C249" s="70" t="s">
        <v>264</v>
      </c>
      <c r="D249" s="73" t="s">
        <v>2542</v>
      </c>
      <c r="F249" s="25" t="str">
        <f t="shared" si="10"/>
        <v>宮城県登米市</v>
      </c>
      <c r="G249" s="22" t="s">
        <v>242</v>
      </c>
      <c r="H249" s="25" t="s">
        <v>254</v>
      </c>
      <c r="I249" s="25" t="s">
        <v>2548</v>
      </c>
    </row>
    <row r="250" spans="1:9">
      <c r="A250" s="70" t="str">
        <f t="shared" si="12"/>
        <v>神奈川県大磯町</v>
      </c>
      <c r="B250" s="22" t="s">
        <v>2415</v>
      </c>
      <c r="C250" s="70" t="s">
        <v>264</v>
      </c>
      <c r="D250" s="22" t="s">
        <v>2544</v>
      </c>
      <c r="F250" s="25" t="str">
        <f t="shared" si="10"/>
        <v>宮城県栗原市</v>
      </c>
      <c r="G250" s="22" t="s">
        <v>242</v>
      </c>
      <c r="H250" s="25" t="s">
        <v>254</v>
      </c>
      <c r="I250" s="25" t="s">
        <v>2550</v>
      </c>
    </row>
    <row r="251" spans="1:9">
      <c r="A251" s="70" t="str">
        <f t="shared" si="12"/>
        <v>神奈川県二宮町</v>
      </c>
      <c r="B251" s="22" t="s">
        <v>2415</v>
      </c>
      <c r="C251" s="70" t="s">
        <v>264</v>
      </c>
      <c r="D251" s="22" t="s">
        <v>2545</v>
      </c>
      <c r="F251" s="25" t="str">
        <f t="shared" si="10"/>
        <v>宮城県大崎市</v>
      </c>
      <c r="G251" s="22" t="s">
        <v>242</v>
      </c>
      <c r="H251" s="25" t="s">
        <v>254</v>
      </c>
      <c r="I251" s="25" t="s">
        <v>2408</v>
      </c>
    </row>
    <row r="252" spans="1:9">
      <c r="A252" s="70" t="str">
        <f t="shared" si="12"/>
        <v>神奈川県中井町</v>
      </c>
      <c r="B252" s="22" t="s">
        <v>2415</v>
      </c>
      <c r="C252" s="70" t="s">
        <v>264</v>
      </c>
      <c r="D252" s="22" t="s">
        <v>2547</v>
      </c>
      <c r="F252" s="25" t="str">
        <f t="shared" si="10"/>
        <v>宮城県七ヶ宿町</v>
      </c>
      <c r="G252" s="22" t="s">
        <v>242</v>
      </c>
      <c r="H252" s="25" t="s">
        <v>254</v>
      </c>
      <c r="I252" s="25" t="s">
        <v>2553</v>
      </c>
    </row>
    <row r="253" spans="1:9">
      <c r="A253" s="70" t="str">
        <f t="shared" si="12"/>
        <v>神奈川県大井町</v>
      </c>
      <c r="B253" s="22" t="s">
        <v>2415</v>
      </c>
      <c r="C253" s="70" t="s">
        <v>264</v>
      </c>
      <c r="D253" s="22" t="s">
        <v>2549</v>
      </c>
      <c r="F253" s="25" t="str">
        <f t="shared" si="10"/>
        <v>宮城県川崎町</v>
      </c>
      <c r="G253" s="22" t="s">
        <v>242</v>
      </c>
      <c r="H253" s="25" t="s">
        <v>254</v>
      </c>
      <c r="I253" s="25" t="s">
        <v>2555</v>
      </c>
    </row>
    <row r="254" spans="1:9">
      <c r="A254" s="70" t="str">
        <f t="shared" si="12"/>
        <v>神奈川県山北町</v>
      </c>
      <c r="B254" s="22" t="s">
        <v>2415</v>
      </c>
      <c r="C254" s="70" t="s">
        <v>264</v>
      </c>
      <c r="D254" s="22" t="s">
        <v>2551</v>
      </c>
      <c r="F254" s="25" t="str">
        <f t="shared" si="10"/>
        <v>宮城県加美町</v>
      </c>
      <c r="G254" s="22" t="s">
        <v>242</v>
      </c>
      <c r="H254" s="25" t="s">
        <v>254</v>
      </c>
      <c r="I254" s="25" t="s">
        <v>2557</v>
      </c>
    </row>
    <row r="255" spans="1:9">
      <c r="A255" s="70" t="str">
        <f t="shared" si="12"/>
        <v>神奈川県清川村</v>
      </c>
      <c r="B255" s="22" t="s">
        <v>2415</v>
      </c>
      <c r="C255" s="70" t="s">
        <v>264</v>
      </c>
      <c r="D255" s="22" t="s">
        <v>2552</v>
      </c>
      <c r="F255" s="25" t="str">
        <f t="shared" si="10"/>
        <v>宮城県涌谷町</v>
      </c>
      <c r="G255" s="22" t="s">
        <v>242</v>
      </c>
      <c r="H255" s="25" t="s">
        <v>254</v>
      </c>
      <c r="I255" s="25" t="s">
        <v>1539</v>
      </c>
    </row>
    <row r="256" spans="1:9">
      <c r="A256" s="70" t="str">
        <f t="shared" si="12"/>
        <v>山梨県甲府市</v>
      </c>
      <c r="B256" s="22" t="s">
        <v>2415</v>
      </c>
      <c r="C256" s="70" t="s">
        <v>269</v>
      </c>
      <c r="D256" s="22" t="s">
        <v>2554</v>
      </c>
      <c r="F256" s="25" t="str">
        <f t="shared" si="10"/>
        <v>宮城県美里町</v>
      </c>
      <c r="G256" s="22" t="s">
        <v>242</v>
      </c>
      <c r="H256" s="25" t="s">
        <v>254</v>
      </c>
      <c r="I256" s="25" t="s">
        <v>995</v>
      </c>
    </row>
    <row r="257" spans="1:9">
      <c r="A257" s="70" t="str">
        <f t="shared" si="12"/>
        <v>長野県塩尻市</v>
      </c>
      <c r="B257" s="22" t="s">
        <v>2415</v>
      </c>
      <c r="C257" s="70" t="s">
        <v>270</v>
      </c>
      <c r="D257" s="22" t="s">
        <v>2556</v>
      </c>
      <c r="F257" s="25" t="str">
        <f t="shared" si="10"/>
        <v>秋田県秋田市</v>
      </c>
      <c r="G257" s="22" t="s">
        <v>242</v>
      </c>
      <c r="H257" s="25" t="s">
        <v>255</v>
      </c>
      <c r="I257" s="25" t="s">
        <v>2561</v>
      </c>
    </row>
    <row r="258" spans="1:9">
      <c r="A258" s="70" t="str">
        <f t="shared" si="12"/>
        <v>岐阜県岐阜市</v>
      </c>
      <c r="B258" s="22" t="s">
        <v>2415</v>
      </c>
      <c r="C258" s="70" t="s">
        <v>271</v>
      </c>
      <c r="D258" s="22" t="s">
        <v>2558</v>
      </c>
      <c r="F258" s="25" t="str">
        <f t="shared" si="10"/>
        <v>秋田県能代市</v>
      </c>
      <c r="G258" s="22" t="s">
        <v>242</v>
      </c>
      <c r="H258" s="25" t="s">
        <v>255</v>
      </c>
      <c r="I258" s="25" t="s">
        <v>2563</v>
      </c>
    </row>
    <row r="259" spans="1:9">
      <c r="A259" s="70" t="str">
        <f t="shared" si="12"/>
        <v>岐阜県海津市</v>
      </c>
      <c r="B259" s="22" t="s">
        <v>2415</v>
      </c>
      <c r="C259" s="70" t="s">
        <v>271</v>
      </c>
      <c r="D259" s="22" t="s">
        <v>2559</v>
      </c>
      <c r="F259" s="25" t="str">
        <f t="shared" ref="F259:F322" si="13">CONCATENATE(H259,I259)</f>
        <v>秋田県横手市</v>
      </c>
      <c r="G259" s="22" t="s">
        <v>242</v>
      </c>
      <c r="H259" s="25" t="s">
        <v>255</v>
      </c>
      <c r="I259" s="25" t="s">
        <v>2411</v>
      </c>
    </row>
    <row r="260" spans="1:9">
      <c r="A260" s="70" t="str">
        <f t="shared" si="12"/>
        <v>静岡県静岡市</v>
      </c>
      <c r="B260" s="22" t="s">
        <v>2415</v>
      </c>
      <c r="C260" s="70" t="s">
        <v>272</v>
      </c>
      <c r="D260" s="22" t="s">
        <v>2560</v>
      </c>
      <c r="F260" s="25" t="str">
        <f t="shared" si="13"/>
        <v>秋田県大館市</v>
      </c>
      <c r="G260" s="22" t="s">
        <v>242</v>
      </c>
      <c r="H260" s="25" t="s">
        <v>255</v>
      </c>
      <c r="I260" s="25" t="s">
        <v>2414</v>
      </c>
    </row>
    <row r="261" spans="1:9">
      <c r="A261" s="70" t="str">
        <f t="shared" si="12"/>
        <v>静岡県沼津市</v>
      </c>
      <c r="B261" s="22" t="s">
        <v>2415</v>
      </c>
      <c r="C261" s="70" t="s">
        <v>272</v>
      </c>
      <c r="D261" s="22" t="s">
        <v>2562</v>
      </c>
      <c r="F261" s="25" t="str">
        <f t="shared" si="13"/>
        <v>秋田県湯沢市</v>
      </c>
      <c r="G261" s="22" t="s">
        <v>242</v>
      </c>
      <c r="H261" s="25" t="s">
        <v>255</v>
      </c>
      <c r="I261" s="25" t="s">
        <v>2217</v>
      </c>
    </row>
    <row r="262" spans="1:9">
      <c r="A262" s="70" t="str">
        <f t="shared" si="12"/>
        <v>静岡県磐田市</v>
      </c>
      <c r="B262" s="22" t="s">
        <v>2415</v>
      </c>
      <c r="C262" s="70" t="s">
        <v>272</v>
      </c>
      <c r="D262" s="22" t="s">
        <v>2564</v>
      </c>
      <c r="F262" s="25" t="str">
        <f t="shared" si="13"/>
        <v>秋田県鹿角市</v>
      </c>
      <c r="G262" s="22" t="s">
        <v>242</v>
      </c>
      <c r="H262" s="25" t="s">
        <v>255</v>
      </c>
      <c r="I262" s="25" t="s">
        <v>2418</v>
      </c>
    </row>
    <row r="263" spans="1:9">
      <c r="A263" s="70" t="str">
        <f t="shared" si="12"/>
        <v>静岡県御殿場市</v>
      </c>
      <c r="B263" s="22" t="s">
        <v>2415</v>
      </c>
      <c r="C263" s="70" t="s">
        <v>272</v>
      </c>
      <c r="D263" s="22" t="s">
        <v>2565</v>
      </c>
      <c r="F263" s="25" t="str">
        <f t="shared" si="13"/>
        <v>秋田県潟上市</v>
      </c>
      <c r="G263" s="22" t="s">
        <v>242</v>
      </c>
      <c r="H263" s="25" t="s">
        <v>255</v>
      </c>
      <c r="I263" s="25" t="s">
        <v>2569</v>
      </c>
    </row>
    <row r="264" spans="1:9">
      <c r="A264" s="70" t="str">
        <f t="shared" si="12"/>
        <v>愛知県岡崎市</v>
      </c>
      <c r="B264" s="22" t="s">
        <v>2415</v>
      </c>
      <c r="C264" s="70" t="s">
        <v>273</v>
      </c>
      <c r="D264" s="22" t="s">
        <v>2566</v>
      </c>
      <c r="F264" s="25" t="str">
        <f t="shared" si="13"/>
        <v>秋田県大仙市</v>
      </c>
      <c r="G264" s="22" t="s">
        <v>242</v>
      </c>
      <c r="H264" s="25" t="s">
        <v>255</v>
      </c>
      <c r="I264" s="25" t="s">
        <v>2424</v>
      </c>
    </row>
    <row r="265" spans="1:9">
      <c r="A265" s="70" t="str">
        <f t="shared" ref="A265:A328" si="14">CONCATENATE(C265,D265)</f>
        <v>愛知県瀬戸市</v>
      </c>
      <c r="B265" s="22" t="s">
        <v>2415</v>
      </c>
      <c r="C265" s="70" t="s">
        <v>273</v>
      </c>
      <c r="D265" s="22" t="s">
        <v>2567</v>
      </c>
      <c r="F265" s="25" t="str">
        <f t="shared" si="13"/>
        <v>秋田県北秋田市</v>
      </c>
      <c r="G265" s="22" t="s">
        <v>242</v>
      </c>
      <c r="H265" s="25" t="s">
        <v>255</v>
      </c>
      <c r="I265" s="25" t="s">
        <v>2426</v>
      </c>
    </row>
    <row r="266" spans="1:9">
      <c r="A266" s="70" t="str">
        <f t="shared" si="14"/>
        <v>愛知県春日井市</v>
      </c>
      <c r="B266" s="22" t="s">
        <v>2415</v>
      </c>
      <c r="C266" s="70" t="s">
        <v>273</v>
      </c>
      <c r="D266" s="22" t="s">
        <v>2568</v>
      </c>
      <c r="F266" s="25" t="str">
        <f t="shared" si="13"/>
        <v>秋田県仙北市</v>
      </c>
      <c r="G266" s="22" t="s">
        <v>242</v>
      </c>
      <c r="H266" s="25" t="s">
        <v>255</v>
      </c>
      <c r="I266" s="25" t="s">
        <v>2428</v>
      </c>
    </row>
    <row r="267" spans="1:9">
      <c r="A267" s="70" t="str">
        <f t="shared" si="14"/>
        <v>愛知県豊川市</v>
      </c>
      <c r="B267" s="22" t="s">
        <v>2415</v>
      </c>
      <c r="C267" s="70" t="s">
        <v>273</v>
      </c>
      <c r="D267" s="22" t="s">
        <v>2570</v>
      </c>
      <c r="F267" s="25" t="str">
        <f t="shared" si="13"/>
        <v>秋田県小坂町</v>
      </c>
      <c r="G267" s="22" t="s">
        <v>242</v>
      </c>
      <c r="H267" s="25" t="s">
        <v>255</v>
      </c>
      <c r="I267" s="25" t="s">
        <v>2574</v>
      </c>
    </row>
    <row r="268" spans="1:9">
      <c r="A268" s="70" t="str">
        <f t="shared" si="14"/>
        <v>愛知県津島市</v>
      </c>
      <c r="B268" s="22" t="s">
        <v>2415</v>
      </c>
      <c r="C268" s="70" t="s">
        <v>273</v>
      </c>
      <c r="D268" s="22" t="s">
        <v>2571</v>
      </c>
      <c r="F268" s="25" t="str">
        <f t="shared" si="13"/>
        <v>秋田県上小阿仁村</v>
      </c>
      <c r="G268" s="22" t="s">
        <v>242</v>
      </c>
      <c r="H268" s="25" t="s">
        <v>255</v>
      </c>
      <c r="I268" s="25" t="s">
        <v>3009</v>
      </c>
    </row>
    <row r="269" spans="1:9">
      <c r="A269" s="70" t="str">
        <f t="shared" si="14"/>
        <v>愛知県碧南市</v>
      </c>
      <c r="B269" s="22" t="s">
        <v>2415</v>
      </c>
      <c r="C269" s="70" t="s">
        <v>273</v>
      </c>
      <c r="D269" s="22" t="s">
        <v>2572</v>
      </c>
      <c r="F269" s="25" t="str">
        <f t="shared" si="13"/>
        <v>秋田県藤里町</v>
      </c>
      <c r="G269" s="22" t="s">
        <v>242</v>
      </c>
      <c r="H269" s="25" t="s">
        <v>255</v>
      </c>
      <c r="I269" s="25" t="s">
        <v>1004</v>
      </c>
    </row>
    <row r="270" spans="1:9">
      <c r="A270" s="70" t="str">
        <f t="shared" si="14"/>
        <v>愛知県安城市</v>
      </c>
      <c r="B270" s="22" t="s">
        <v>2415</v>
      </c>
      <c r="C270" s="70" t="s">
        <v>273</v>
      </c>
      <c r="D270" s="22" t="s">
        <v>2573</v>
      </c>
      <c r="F270" s="25" t="str">
        <f t="shared" si="13"/>
        <v>秋田県三種町</v>
      </c>
      <c r="G270" s="22" t="s">
        <v>242</v>
      </c>
      <c r="H270" s="25" t="s">
        <v>255</v>
      </c>
      <c r="I270" s="25" t="s">
        <v>1050</v>
      </c>
    </row>
    <row r="271" spans="1:9">
      <c r="A271" s="70" t="str">
        <f t="shared" si="14"/>
        <v>愛知県蒲郡市</v>
      </c>
      <c r="B271" s="22" t="s">
        <v>2415</v>
      </c>
      <c r="C271" s="70" t="s">
        <v>273</v>
      </c>
      <c r="D271" s="22" t="s">
        <v>2575</v>
      </c>
      <c r="F271" s="25" t="str">
        <f t="shared" si="13"/>
        <v>秋田県八峰町</v>
      </c>
      <c r="G271" s="22" t="s">
        <v>242</v>
      </c>
      <c r="H271" s="25" t="s">
        <v>255</v>
      </c>
      <c r="I271" s="25" t="s">
        <v>1094</v>
      </c>
    </row>
    <row r="272" spans="1:9">
      <c r="A272" s="70" t="str">
        <f t="shared" si="14"/>
        <v>愛知県犬山市</v>
      </c>
      <c r="B272" s="22" t="s">
        <v>2415</v>
      </c>
      <c r="C272" s="70" t="s">
        <v>273</v>
      </c>
      <c r="D272" s="22" t="s">
        <v>2576</v>
      </c>
      <c r="F272" s="25" t="str">
        <f t="shared" si="13"/>
        <v>秋田県五城目町</v>
      </c>
      <c r="G272" s="22" t="s">
        <v>242</v>
      </c>
      <c r="H272" s="25" t="s">
        <v>255</v>
      </c>
      <c r="I272" s="25" t="s">
        <v>1135</v>
      </c>
    </row>
    <row r="273" spans="1:9">
      <c r="A273" s="70" t="str">
        <f t="shared" si="14"/>
        <v>愛知県江南市</v>
      </c>
      <c r="B273" s="22" t="s">
        <v>2415</v>
      </c>
      <c r="C273" s="70" t="s">
        <v>273</v>
      </c>
      <c r="D273" s="22" t="s">
        <v>2577</v>
      </c>
      <c r="F273" s="25" t="str">
        <f t="shared" si="13"/>
        <v>秋田県八郎潟町</v>
      </c>
      <c r="G273" s="22" t="s">
        <v>242</v>
      </c>
      <c r="H273" s="25" t="s">
        <v>255</v>
      </c>
      <c r="I273" s="25" t="s">
        <v>1178</v>
      </c>
    </row>
    <row r="274" spans="1:9">
      <c r="A274" s="70" t="str">
        <f t="shared" si="14"/>
        <v>愛知県稲沢市</v>
      </c>
      <c r="B274" s="22" t="s">
        <v>2415</v>
      </c>
      <c r="C274" s="70" t="s">
        <v>273</v>
      </c>
      <c r="D274" s="22" t="s">
        <v>2578</v>
      </c>
      <c r="F274" s="25" t="str">
        <f t="shared" si="13"/>
        <v>秋田県井川町</v>
      </c>
      <c r="G274" s="22" t="s">
        <v>242</v>
      </c>
      <c r="H274" s="25" t="s">
        <v>255</v>
      </c>
      <c r="I274" s="25" t="s">
        <v>1215</v>
      </c>
    </row>
    <row r="275" spans="1:9">
      <c r="A275" s="70" t="str">
        <f t="shared" si="14"/>
        <v>愛知県東海市</v>
      </c>
      <c r="B275" s="22" t="s">
        <v>2415</v>
      </c>
      <c r="C275" s="70" t="s">
        <v>273</v>
      </c>
      <c r="D275" s="22" t="s">
        <v>2579</v>
      </c>
      <c r="F275" s="25" t="str">
        <f t="shared" si="13"/>
        <v>秋田県大潟村</v>
      </c>
      <c r="G275" s="22" t="s">
        <v>242</v>
      </c>
      <c r="H275" s="25" t="s">
        <v>255</v>
      </c>
      <c r="I275" s="25" t="s">
        <v>1250</v>
      </c>
    </row>
    <row r="276" spans="1:9">
      <c r="A276" s="70" t="str">
        <f t="shared" si="14"/>
        <v>愛知県大府市</v>
      </c>
      <c r="B276" s="22" t="s">
        <v>2415</v>
      </c>
      <c r="C276" s="70" t="s">
        <v>273</v>
      </c>
      <c r="D276" s="22" t="s">
        <v>2580</v>
      </c>
      <c r="F276" s="25" t="str">
        <f t="shared" si="13"/>
        <v>秋田県美郷町</v>
      </c>
      <c r="G276" s="22" t="s">
        <v>242</v>
      </c>
      <c r="H276" s="25" t="s">
        <v>255</v>
      </c>
      <c r="I276" s="25" t="s">
        <v>2584</v>
      </c>
    </row>
    <row r="277" spans="1:9">
      <c r="A277" s="70" t="str">
        <f t="shared" si="14"/>
        <v>愛知県尾張旭市</v>
      </c>
      <c r="B277" s="22" t="s">
        <v>2415</v>
      </c>
      <c r="C277" s="70" t="s">
        <v>273</v>
      </c>
      <c r="D277" s="22" t="s">
        <v>2581</v>
      </c>
      <c r="F277" s="25" t="str">
        <f t="shared" si="13"/>
        <v>秋田県羽後町</v>
      </c>
      <c r="G277" s="22" t="s">
        <v>242</v>
      </c>
      <c r="H277" s="25" t="s">
        <v>255</v>
      </c>
      <c r="I277" s="25" t="s">
        <v>1316</v>
      </c>
    </row>
    <row r="278" spans="1:9">
      <c r="A278" s="70" t="str">
        <f t="shared" si="14"/>
        <v>愛知県高浜市</v>
      </c>
      <c r="B278" s="22" t="s">
        <v>2415</v>
      </c>
      <c r="C278" s="70" t="s">
        <v>273</v>
      </c>
      <c r="D278" s="22" t="s">
        <v>2582</v>
      </c>
      <c r="F278" s="25" t="str">
        <f t="shared" si="13"/>
        <v>秋田県東成瀬村</v>
      </c>
      <c r="G278" s="22" t="s">
        <v>242</v>
      </c>
      <c r="H278" s="25" t="s">
        <v>255</v>
      </c>
      <c r="I278" s="25" t="s">
        <v>1350</v>
      </c>
    </row>
    <row r="279" spans="1:9">
      <c r="A279" s="70" t="str">
        <f t="shared" si="14"/>
        <v>愛知県岩倉市</v>
      </c>
      <c r="B279" s="22" t="s">
        <v>2415</v>
      </c>
      <c r="C279" s="70" t="s">
        <v>273</v>
      </c>
      <c r="D279" s="22" t="s">
        <v>2583</v>
      </c>
      <c r="F279" s="25" t="str">
        <f t="shared" si="13"/>
        <v>山形県山形市</v>
      </c>
      <c r="G279" s="22" t="s">
        <v>242</v>
      </c>
      <c r="H279" s="25" t="s">
        <v>256</v>
      </c>
      <c r="I279" s="25" t="s">
        <v>2588</v>
      </c>
    </row>
    <row r="280" spans="1:9">
      <c r="A280" s="70" t="str">
        <f t="shared" si="14"/>
        <v>愛知県田原市</v>
      </c>
      <c r="B280" s="22" t="s">
        <v>2415</v>
      </c>
      <c r="C280" s="70" t="s">
        <v>273</v>
      </c>
      <c r="D280" s="22" t="s">
        <v>2585</v>
      </c>
      <c r="F280" s="25" t="str">
        <f t="shared" si="13"/>
        <v>山形県米沢市</v>
      </c>
      <c r="G280" s="22" t="s">
        <v>242</v>
      </c>
      <c r="H280" s="25" t="s">
        <v>256</v>
      </c>
      <c r="I280" s="25" t="s">
        <v>2590</v>
      </c>
    </row>
    <row r="281" spans="1:9">
      <c r="A281" s="70" t="str">
        <f t="shared" si="14"/>
        <v>愛知県愛西市</v>
      </c>
      <c r="B281" s="22" t="s">
        <v>2415</v>
      </c>
      <c r="C281" s="70" t="s">
        <v>273</v>
      </c>
      <c r="D281" s="22" t="s">
        <v>2586</v>
      </c>
      <c r="F281" s="25" t="str">
        <f t="shared" si="13"/>
        <v>山形県新庄市</v>
      </c>
      <c r="G281" s="22" t="s">
        <v>242</v>
      </c>
      <c r="H281" s="25" t="s">
        <v>256</v>
      </c>
      <c r="I281" s="25" t="s">
        <v>2592</v>
      </c>
    </row>
    <row r="282" spans="1:9">
      <c r="A282" s="70" t="str">
        <f t="shared" si="14"/>
        <v>愛知県北名古屋市</v>
      </c>
      <c r="B282" s="22" t="s">
        <v>2415</v>
      </c>
      <c r="C282" s="70" t="s">
        <v>273</v>
      </c>
      <c r="D282" s="22" t="s">
        <v>2587</v>
      </c>
      <c r="F282" s="25" t="str">
        <f t="shared" si="13"/>
        <v>山形県寒河江市</v>
      </c>
      <c r="G282" s="22" t="s">
        <v>242</v>
      </c>
      <c r="H282" s="25" t="s">
        <v>256</v>
      </c>
      <c r="I282" s="25" t="s">
        <v>2594</v>
      </c>
    </row>
    <row r="283" spans="1:9">
      <c r="A283" s="70" t="str">
        <f t="shared" si="14"/>
        <v>愛知県弥富市</v>
      </c>
      <c r="B283" s="22" t="s">
        <v>2415</v>
      </c>
      <c r="C283" s="70" t="s">
        <v>273</v>
      </c>
      <c r="D283" s="22" t="s">
        <v>2589</v>
      </c>
      <c r="F283" s="25" t="str">
        <f t="shared" si="13"/>
        <v>山形県上山市</v>
      </c>
      <c r="G283" s="22" t="s">
        <v>242</v>
      </c>
      <c r="H283" s="25" t="s">
        <v>256</v>
      </c>
      <c r="I283" s="25" t="s">
        <v>2235</v>
      </c>
    </row>
    <row r="284" spans="1:9">
      <c r="A284" s="70" t="str">
        <f t="shared" si="14"/>
        <v>愛知県あま市</v>
      </c>
      <c r="B284" s="22" t="s">
        <v>2415</v>
      </c>
      <c r="C284" s="70" t="s">
        <v>273</v>
      </c>
      <c r="D284" s="22" t="s">
        <v>2591</v>
      </c>
      <c r="F284" s="25" t="str">
        <f t="shared" si="13"/>
        <v>山形県村山市</v>
      </c>
      <c r="G284" s="22" t="s">
        <v>242</v>
      </c>
      <c r="H284" s="25" t="s">
        <v>256</v>
      </c>
      <c r="I284" s="25" t="s">
        <v>2238</v>
      </c>
    </row>
    <row r="285" spans="1:9">
      <c r="A285" s="70" t="str">
        <f t="shared" si="14"/>
        <v>愛知県豊山町</v>
      </c>
      <c r="B285" s="22" t="s">
        <v>2415</v>
      </c>
      <c r="C285" s="70" t="s">
        <v>273</v>
      </c>
      <c r="D285" s="22" t="s">
        <v>2595</v>
      </c>
      <c r="F285" s="25" t="str">
        <f t="shared" si="13"/>
        <v>山形県長井市</v>
      </c>
      <c r="G285" s="22" t="s">
        <v>242</v>
      </c>
      <c r="H285" s="25" t="s">
        <v>256</v>
      </c>
      <c r="I285" s="25" t="s">
        <v>2241</v>
      </c>
    </row>
    <row r="286" spans="1:9">
      <c r="A286" s="70" t="str">
        <f t="shared" si="14"/>
        <v>愛知県大治町</v>
      </c>
      <c r="B286" s="22" t="s">
        <v>2415</v>
      </c>
      <c r="C286" s="70" t="s">
        <v>273</v>
      </c>
      <c r="D286" s="22" t="s">
        <v>2596</v>
      </c>
      <c r="F286" s="25" t="str">
        <f t="shared" si="13"/>
        <v>山形県天童市</v>
      </c>
      <c r="G286" s="22" t="s">
        <v>242</v>
      </c>
      <c r="H286" s="25" t="s">
        <v>256</v>
      </c>
      <c r="I286" s="25" t="s">
        <v>2599</v>
      </c>
    </row>
    <row r="287" spans="1:9">
      <c r="A287" s="70" t="str">
        <f t="shared" si="14"/>
        <v>愛知県蟹江町</v>
      </c>
      <c r="B287" s="22" t="s">
        <v>2415</v>
      </c>
      <c r="C287" s="70" t="s">
        <v>273</v>
      </c>
      <c r="D287" s="22" t="s">
        <v>2597</v>
      </c>
      <c r="F287" s="25" t="str">
        <f t="shared" si="13"/>
        <v>山形県東根市</v>
      </c>
      <c r="G287" s="22" t="s">
        <v>242</v>
      </c>
      <c r="H287" s="25" t="s">
        <v>256</v>
      </c>
      <c r="I287" s="25" t="s">
        <v>2601</v>
      </c>
    </row>
    <row r="288" spans="1:9">
      <c r="A288" s="70" t="str">
        <f t="shared" si="14"/>
        <v>愛知県幸田町</v>
      </c>
      <c r="B288" s="22" t="s">
        <v>2415</v>
      </c>
      <c r="C288" s="70" t="s">
        <v>273</v>
      </c>
      <c r="D288" s="22" t="s">
        <v>2598</v>
      </c>
      <c r="F288" s="25" t="str">
        <f t="shared" si="13"/>
        <v>山形県尾花沢市</v>
      </c>
      <c r="G288" s="22" t="s">
        <v>242</v>
      </c>
      <c r="H288" s="25" t="s">
        <v>256</v>
      </c>
      <c r="I288" s="25" t="s">
        <v>2244</v>
      </c>
    </row>
    <row r="289" spans="1:9">
      <c r="A289" s="71" t="str">
        <f>CONCATENATE(C289,D289)</f>
        <v>愛知県飛島村</v>
      </c>
      <c r="B289" s="50" t="s">
        <v>3054</v>
      </c>
      <c r="C289" s="71" t="s">
        <v>273</v>
      </c>
      <c r="D289" s="72" t="s">
        <v>2845</v>
      </c>
      <c r="F289" s="25" t="str">
        <f t="shared" si="13"/>
        <v>山形県南陽市</v>
      </c>
      <c r="G289" s="22" t="s">
        <v>242</v>
      </c>
      <c r="H289" s="25" t="s">
        <v>256</v>
      </c>
      <c r="I289" s="25" t="s">
        <v>2246</v>
      </c>
    </row>
    <row r="290" spans="1:9">
      <c r="A290" s="70" t="str">
        <f t="shared" si="14"/>
        <v>三重県津市</v>
      </c>
      <c r="B290" s="22" t="s">
        <v>2415</v>
      </c>
      <c r="C290" s="70" t="s">
        <v>274</v>
      </c>
      <c r="D290" s="22" t="s">
        <v>2600</v>
      </c>
      <c r="F290" s="25" t="str">
        <f t="shared" si="13"/>
        <v>山形県山辺町</v>
      </c>
      <c r="G290" s="22" t="s">
        <v>242</v>
      </c>
      <c r="H290" s="25" t="s">
        <v>256</v>
      </c>
      <c r="I290" s="25" t="s">
        <v>3010</v>
      </c>
    </row>
    <row r="291" spans="1:9">
      <c r="A291" s="70" t="str">
        <f t="shared" si="14"/>
        <v>三重県桑名市</v>
      </c>
      <c r="B291" s="22" t="s">
        <v>2415</v>
      </c>
      <c r="C291" s="70" t="s">
        <v>274</v>
      </c>
      <c r="D291" s="22" t="s">
        <v>2602</v>
      </c>
      <c r="F291" s="25" t="str">
        <f t="shared" si="13"/>
        <v>山形県中山町</v>
      </c>
      <c r="G291" s="22" t="s">
        <v>242</v>
      </c>
      <c r="H291" s="25" t="s">
        <v>256</v>
      </c>
      <c r="I291" s="25" t="s">
        <v>3011</v>
      </c>
    </row>
    <row r="292" spans="1:9">
      <c r="A292" s="70" t="str">
        <f t="shared" si="14"/>
        <v>三重県亀山市</v>
      </c>
      <c r="B292" s="22" t="s">
        <v>2415</v>
      </c>
      <c r="C292" s="70" t="s">
        <v>274</v>
      </c>
      <c r="D292" s="22" t="s">
        <v>2603</v>
      </c>
      <c r="F292" s="25" t="str">
        <f t="shared" si="13"/>
        <v>山形県河北町</v>
      </c>
      <c r="G292" s="22" t="s">
        <v>242</v>
      </c>
      <c r="H292" s="25" t="s">
        <v>256</v>
      </c>
      <c r="I292" s="25" t="s">
        <v>1005</v>
      </c>
    </row>
    <row r="293" spans="1:9">
      <c r="A293" s="71" t="str">
        <f>CONCATENATE(C293,D293)</f>
        <v>三重県木曽岬町</v>
      </c>
      <c r="B293" s="50" t="s">
        <v>3054</v>
      </c>
      <c r="C293" s="71" t="s">
        <v>274</v>
      </c>
      <c r="D293" s="72" t="s">
        <v>2849</v>
      </c>
      <c r="F293" s="25" t="str">
        <f t="shared" si="13"/>
        <v>山形県西川町</v>
      </c>
      <c r="G293" s="22" t="s">
        <v>242</v>
      </c>
      <c r="H293" s="25" t="s">
        <v>256</v>
      </c>
      <c r="I293" s="25" t="s">
        <v>1051</v>
      </c>
    </row>
    <row r="294" spans="1:9">
      <c r="A294" s="70" t="str">
        <f t="shared" si="14"/>
        <v>滋賀県彦根市</v>
      </c>
      <c r="B294" s="22" t="s">
        <v>2415</v>
      </c>
      <c r="C294" s="70" t="s">
        <v>275</v>
      </c>
      <c r="D294" s="22" t="s">
        <v>2604</v>
      </c>
      <c r="F294" s="25" t="str">
        <f t="shared" si="13"/>
        <v>山形県朝日町</v>
      </c>
      <c r="G294" s="22" t="s">
        <v>242</v>
      </c>
      <c r="H294" s="25" t="s">
        <v>256</v>
      </c>
      <c r="I294" s="25" t="s">
        <v>968</v>
      </c>
    </row>
    <row r="295" spans="1:9">
      <c r="A295" s="70" t="str">
        <f t="shared" si="14"/>
        <v>滋賀県守山市</v>
      </c>
      <c r="B295" s="22" t="s">
        <v>2415</v>
      </c>
      <c r="C295" s="70" t="s">
        <v>275</v>
      </c>
      <c r="D295" s="22" t="s">
        <v>2605</v>
      </c>
      <c r="F295" s="25" t="str">
        <f t="shared" si="13"/>
        <v>山形県大江町</v>
      </c>
      <c r="G295" s="22" t="s">
        <v>242</v>
      </c>
      <c r="H295" s="25" t="s">
        <v>256</v>
      </c>
      <c r="I295" s="25" t="s">
        <v>1136</v>
      </c>
    </row>
    <row r="296" spans="1:9">
      <c r="A296" s="70" t="str">
        <f t="shared" si="14"/>
        <v>滋賀県甲賀市</v>
      </c>
      <c r="B296" s="22" t="s">
        <v>2415</v>
      </c>
      <c r="C296" s="70" t="s">
        <v>275</v>
      </c>
      <c r="D296" s="22" t="s">
        <v>2606</v>
      </c>
      <c r="F296" s="25" t="str">
        <f t="shared" si="13"/>
        <v>山形県大石田町</v>
      </c>
      <c r="G296" s="22" t="s">
        <v>242</v>
      </c>
      <c r="H296" s="25" t="s">
        <v>256</v>
      </c>
      <c r="I296" s="25" t="s">
        <v>3012</v>
      </c>
    </row>
    <row r="297" spans="1:9">
      <c r="A297" s="70" t="str">
        <f t="shared" si="14"/>
        <v>滋賀県野洲市</v>
      </c>
      <c r="B297" s="22" t="s">
        <v>2415</v>
      </c>
      <c r="C297" s="70" t="s">
        <v>275</v>
      </c>
      <c r="D297" s="22" t="s">
        <v>2607</v>
      </c>
      <c r="F297" s="25" t="str">
        <f t="shared" si="13"/>
        <v>山形県金山町</v>
      </c>
      <c r="G297" s="22" t="s">
        <v>242</v>
      </c>
      <c r="H297" s="25" t="s">
        <v>256</v>
      </c>
      <c r="I297" s="25" t="s">
        <v>3013</v>
      </c>
    </row>
    <row r="298" spans="1:9">
      <c r="A298" s="70" t="str">
        <f t="shared" si="14"/>
        <v>京都府宇治市</v>
      </c>
      <c r="B298" s="22" t="s">
        <v>2415</v>
      </c>
      <c r="C298" s="70" t="s">
        <v>276</v>
      </c>
      <c r="D298" s="22" t="s">
        <v>2608</v>
      </c>
      <c r="F298" s="25" t="str">
        <f t="shared" si="13"/>
        <v>山形県最上町</v>
      </c>
      <c r="G298" s="22" t="s">
        <v>242</v>
      </c>
      <c r="H298" s="25" t="s">
        <v>256</v>
      </c>
      <c r="I298" s="25" t="s">
        <v>1251</v>
      </c>
    </row>
    <row r="299" spans="1:9">
      <c r="A299" s="70" t="str">
        <f t="shared" si="14"/>
        <v>京都府亀岡市</v>
      </c>
      <c r="B299" s="22" t="s">
        <v>2415</v>
      </c>
      <c r="C299" s="70" t="s">
        <v>276</v>
      </c>
      <c r="D299" s="22" t="s">
        <v>2945</v>
      </c>
      <c r="F299" s="25" t="str">
        <f t="shared" si="13"/>
        <v>山形県舟形町</v>
      </c>
      <c r="G299" s="22" t="s">
        <v>242</v>
      </c>
      <c r="H299" s="25" t="s">
        <v>256</v>
      </c>
      <c r="I299" s="25" t="s">
        <v>1283</v>
      </c>
    </row>
    <row r="300" spans="1:9">
      <c r="A300" s="70" t="str">
        <f t="shared" si="14"/>
        <v>京都府八幡市</v>
      </c>
      <c r="B300" s="22" t="s">
        <v>2415</v>
      </c>
      <c r="C300" s="70" t="s">
        <v>276</v>
      </c>
      <c r="D300" s="22" t="s">
        <v>2610</v>
      </c>
      <c r="F300" s="25" t="str">
        <f t="shared" si="13"/>
        <v>山形県真室川町</v>
      </c>
      <c r="G300" s="22" t="s">
        <v>242</v>
      </c>
      <c r="H300" s="25" t="s">
        <v>256</v>
      </c>
      <c r="I300" s="25" t="s">
        <v>1317</v>
      </c>
    </row>
    <row r="301" spans="1:9">
      <c r="A301" s="70" t="str">
        <f t="shared" si="14"/>
        <v>京都府南丹市</v>
      </c>
      <c r="B301" s="22" t="s">
        <v>2415</v>
      </c>
      <c r="C301" s="70" t="s">
        <v>276</v>
      </c>
      <c r="D301" s="22" t="s">
        <v>2611</v>
      </c>
      <c r="F301" s="25" t="str">
        <f t="shared" si="13"/>
        <v>山形県大蔵村</v>
      </c>
      <c r="G301" s="22" t="s">
        <v>242</v>
      </c>
      <c r="H301" s="25" t="s">
        <v>256</v>
      </c>
      <c r="I301" s="25" t="s">
        <v>1351</v>
      </c>
    </row>
    <row r="302" spans="1:9">
      <c r="A302" s="70" t="str">
        <f t="shared" si="14"/>
        <v>京都府木津川市</v>
      </c>
      <c r="B302" s="22" t="s">
        <v>2415</v>
      </c>
      <c r="C302" s="70" t="s">
        <v>276</v>
      </c>
      <c r="D302" s="22" t="s">
        <v>2612</v>
      </c>
      <c r="F302" s="25" t="str">
        <f t="shared" si="13"/>
        <v>山形県鮭川村</v>
      </c>
      <c r="G302" s="22" t="s">
        <v>242</v>
      </c>
      <c r="H302" s="25" t="s">
        <v>256</v>
      </c>
      <c r="I302" s="25" t="s">
        <v>1383</v>
      </c>
    </row>
    <row r="303" spans="1:9">
      <c r="A303" s="70" t="str">
        <f t="shared" si="14"/>
        <v>京都府城陽市</v>
      </c>
      <c r="B303" s="22" t="s">
        <v>2415</v>
      </c>
      <c r="C303" s="70" t="s">
        <v>276</v>
      </c>
      <c r="D303" s="22" t="s">
        <v>2613</v>
      </c>
      <c r="F303" s="25" t="str">
        <f t="shared" si="13"/>
        <v>山形県戸沢村</v>
      </c>
      <c r="G303" s="22" t="s">
        <v>242</v>
      </c>
      <c r="H303" s="25" t="s">
        <v>256</v>
      </c>
      <c r="I303" s="25" t="s">
        <v>1414</v>
      </c>
    </row>
    <row r="304" spans="1:9">
      <c r="A304" s="70" t="str">
        <f t="shared" si="14"/>
        <v>京都府笠置町</v>
      </c>
      <c r="B304" s="22" t="s">
        <v>2415</v>
      </c>
      <c r="C304" s="70" t="s">
        <v>276</v>
      </c>
      <c r="D304" s="22" t="s">
        <v>2614</v>
      </c>
      <c r="F304" s="25" t="str">
        <f t="shared" si="13"/>
        <v>山形県高畠町</v>
      </c>
      <c r="G304" s="22" t="s">
        <v>242</v>
      </c>
      <c r="H304" s="25" t="s">
        <v>256</v>
      </c>
      <c r="I304" s="25" t="s">
        <v>3014</v>
      </c>
    </row>
    <row r="305" spans="1:9">
      <c r="A305" s="70" t="str">
        <f t="shared" si="14"/>
        <v>京都府和束町</v>
      </c>
      <c r="B305" s="22" t="s">
        <v>2415</v>
      </c>
      <c r="C305" s="70" t="s">
        <v>276</v>
      </c>
      <c r="D305" s="22" t="s">
        <v>2615</v>
      </c>
      <c r="F305" s="25" t="str">
        <f t="shared" si="13"/>
        <v>山形県川西町</v>
      </c>
      <c r="G305" s="22" t="s">
        <v>242</v>
      </c>
      <c r="H305" s="25" t="s">
        <v>256</v>
      </c>
      <c r="I305" s="25" t="s">
        <v>3015</v>
      </c>
    </row>
    <row r="306" spans="1:9">
      <c r="A306" s="70" t="str">
        <f t="shared" si="14"/>
        <v>京都府精華町</v>
      </c>
      <c r="B306" s="22" t="s">
        <v>2415</v>
      </c>
      <c r="C306" s="70" t="s">
        <v>276</v>
      </c>
      <c r="D306" s="22" t="s">
        <v>2616</v>
      </c>
      <c r="F306" s="25" t="str">
        <f t="shared" si="13"/>
        <v>山形県小国町</v>
      </c>
      <c r="G306" s="22" t="s">
        <v>242</v>
      </c>
      <c r="H306" s="25" t="s">
        <v>256</v>
      </c>
      <c r="I306" s="25" t="s">
        <v>3016</v>
      </c>
    </row>
    <row r="307" spans="1:9">
      <c r="A307" s="70" t="str">
        <f t="shared" si="14"/>
        <v>京都府久御山町</v>
      </c>
      <c r="B307" s="22" t="s">
        <v>2415</v>
      </c>
      <c r="C307" s="70" t="s">
        <v>276</v>
      </c>
      <c r="D307" s="22" t="s">
        <v>2617</v>
      </c>
      <c r="F307" s="25" t="str">
        <f t="shared" si="13"/>
        <v>山形県白鷹町</v>
      </c>
      <c r="G307" s="22" t="s">
        <v>242</v>
      </c>
      <c r="H307" s="25" t="s">
        <v>256</v>
      </c>
      <c r="I307" s="25" t="s">
        <v>3017</v>
      </c>
    </row>
    <row r="308" spans="1:9">
      <c r="A308" s="70" t="str">
        <f t="shared" si="14"/>
        <v>京都府宇治田原町</v>
      </c>
      <c r="B308" s="22" t="s">
        <v>2415</v>
      </c>
      <c r="C308" s="70" t="s">
        <v>276</v>
      </c>
      <c r="D308" s="22" t="s">
        <v>2618</v>
      </c>
      <c r="F308" s="25" t="str">
        <f t="shared" si="13"/>
        <v>山形県飯豊町</v>
      </c>
      <c r="G308" s="22" t="s">
        <v>242</v>
      </c>
      <c r="H308" s="25" t="s">
        <v>256</v>
      </c>
      <c r="I308" s="25" t="s">
        <v>3018</v>
      </c>
    </row>
    <row r="309" spans="1:9">
      <c r="A309" s="71" t="str">
        <f>CONCATENATE(C309,D309)</f>
        <v>京都府大山崎町</v>
      </c>
      <c r="B309" s="50" t="s">
        <v>3054</v>
      </c>
      <c r="C309" s="71" t="s">
        <v>276</v>
      </c>
      <c r="D309" s="72" t="s">
        <v>2861</v>
      </c>
      <c r="F309" s="25" t="str">
        <f t="shared" si="13"/>
        <v>福島県会津若松市</v>
      </c>
      <c r="G309" s="22" t="s">
        <v>242</v>
      </c>
      <c r="H309" s="25" t="s">
        <v>257</v>
      </c>
      <c r="I309" s="25" t="s">
        <v>2623</v>
      </c>
    </row>
    <row r="310" spans="1:9">
      <c r="A310" s="70" t="str">
        <f t="shared" si="14"/>
        <v>大阪府岸和田市</v>
      </c>
      <c r="B310" s="22" t="s">
        <v>2415</v>
      </c>
      <c r="C310" s="70" t="s">
        <v>277</v>
      </c>
      <c r="D310" s="22" t="s">
        <v>2619</v>
      </c>
      <c r="F310" s="25" t="str">
        <f t="shared" si="13"/>
        <v>福島県喜多方市</v>
      </c>
      <c r="G310" s="22" t="s">
        <v>242</v>
      </c>
      <c r="H310" s="25" t="s">
        <v>257</v>
      </c>
      <c r="I310" s="25" t="s">
        <v>2442</v>
      </c>
    </row>
    <row r="311" spans="1:9">
      <c r="A311" s="70" t="str">
        <f t="shared" si="14"/>
        <v>大阪府泉大津市</v>
      </c>
      <c r="B311" s="22" t="s">
        <v>2415</v>
      </c>
      <c r="C311" s="70" t="s">
        <v>277</v>
      </c>
      <c r="D311" s="22" t="s">
        <v>2620</v>
      </c>
      <c r="F311" s="25" t="str">
        <f t="shared" si="13"/>
        <v>福島県田村市</v>
      </c>
      <c r="G311" s="22" t="s">
        <v>242</v>
      </c>
      <c r="H311" s="25" t="s">
        <v>257</v>
      </c>
      <c r="I311" s="25" t="s">
        <v>2626</v>
      </c>
    </row>
    <row r="312" spans="1:9">
      <c r="A312" s="70" t="str">
        <f t="shared" si="14"/>
        <v>大阪府貝塚市</v>
      </c>
      <c r="B312" s="22" t="s">
        <v>2415</v>
      </c>
      <c r="C312" s="70" t="s">
        <v>277</v>
      </c>
      <c r="D312" s="22" t="s">
        <v>2621</v>
      </c>
      <c r="F312" s="25" t="str">
        <f t="shared" si="13"/>
        <v>福島県大玉村</v>
      </c>
      <c r="G312" s="22" t="s">
        <v>242</v>
      </c>
      <c r="H312" s="25" t="s">
        <v>257</v>
      </c>
      <c r="I312" s="25" t="s">
        <v>3019</v>
      </c>
    </row>
    <row r="313" spans="1:9">
      <c r="A313" s="70" t="str">
        <f t="shared" si="14"/>
        <v>大阪府泉佐野市</v>
      </c>
      <c r="B313" s="22" t="s">
        <v>2415</v>
      </c>
      <c r="C313" s="70" t="s">
        <v>277</v>
      </c>
      <c r="D313" s="22" t="s">
        <v>2622</v>
      </c>
      <c r="F313" s="25" t="str">
        <f t="shared" si="13"/>
        <v>福島県天栄村</v>
      </c>
      <c r="G313" s="22" t="s">
        <v>242</v>
      </c>
      <c r="H313" s="25" t="s">
        <v>257</v>
      </c>
      <c r="I313" s="25" t="s">
        <v>2629</v>
      </c>
    </row>
    <row r="314" spans="1:9">
      <c r="A314" s="70" t="str">
        <f t="shared" si="14"/>
        <v>大阪府富田林市</v>
      </c>
      <c r="B314" s="22" t="s">
        <v>2415</v>
      </c>
      <c r="C314" s="70" t="s">
        <v>277</v>
      </c>
      <c r="D314" s="22" t="s">
        <v>2624</v>
      </c>
      <c r="F314" s="25" t="str">
        <f t="shared" si="13"/>
        <v>福島県下郷町</v>
      </c>
      <c r="G314" s="22" t="s">
        <v>242</v>
      </c>
      <c r="H314" s="25" t="s">
        <v>257</v>
      </c>
      <c r="I314" s="25" t="s">
        <v>3020</v>
      </c>
    </row>
    <row r="315" spans="1:9">
      <c r="A315" s="70" t="str">
        <f t="shared" si="14"/>
        <v>大阪府河内長野市</v>
      </c>
      <c r="B315" s="22" t="s">
        <v>2415</v>
      </c>
      <c r="C315" s="70" t="s">
        <v>277</v>
      </c>
      <c r="D315" s="22" t="s">
        <v>2625</v>
      </c>
      <c r="F315" s="25" t="str">
        <f t="shared" si="13"/>
        <v>福島県檜枝岐村</v>
      </c>
      <c r="G315" s="22" t="s">
        <v>242</v>
      </c>
      <c r="H315" s="25" t="s">
        <v>257</v>
      </c>
      <c r="I315" s="25" t="s">
        <v>3021</v>
      </c>
    </row>
    <row r="316" spans="1:9">
      <c r="A316" s="70" t="str">
        <f t="shared" si="14"/>
        <v>大阪府和泉市</v>
      </c>
      <c r="B316" s="22" t="s">
        <v>2415</v>
      </c>
      <c r="C316" s="70" t="s">
        <v>277</v>
      </c>
      <c r="D316" s="22" t="s">
        <v>2627</v>
      </c>
      <c r="F316" s="25" t="str">
        <f t="shared" si="13"/>
        <v>福島県只見町</v>
      </c>
      <c r="G316" s="22" t="s">
        <v>242</v>
      </c>
      <c r="H316" s="25" t="s">
        <v>257</v>
      </c>
      <c r="I316" s="25" t="s">
        <v>3022</v>
      </c>
    </row>
    <row r="317" spans="1:9">
      <c r="A317" s="70" t="str">
        <f t="shared" si="14"/>
        <v>大阪府泉南市</v>
      </c>
      <c r="B317" s="22" t="s">
        <v>2415</v>
      </c>
      <c r="C317" s="70" t="s">
        <v>277</v>
      </c>
      <c r="D317" s="22" t="s">
        <v>2630</v>
      </c>
      <c r="F317" s="25" t="str">
        <f t="shared" si="13"/>
        <v>福島県南会津町</v>
      </c>
      <c r="G317" s="22" t="s">
        <v>242</v>
      </c>
      <c r="H317" s="25" t="s">
        <v>257</v>
      </c>
      <c r="I317" s="25" t="s">
        <v>3023</v>
      </c>
    </row>
    <row r="318" spans="1:9">
      <c r="A318" s="70" t="str">
        <f t="shared" si="14"/>
        <v>大阪府四條畷市</v>
      </c>
      <c r="B318" s="22" t="s">
        <v>2415</v>
      </c>
      <c r="C318" s="70" t="s">
        <v>277</v>
      </c>
      <c r="D318" s="22" t="s">
        <v>3095</v>
      </c>
      <c r="F318" s="25" t="str">
        <f t="shared" si="13"/>
        <v>福島県北塩原村</v>
      </c>
      <c r="G318" s="22" t="s">
        <v>242</v>
      </c>
      <c r="H318" s="25" t="s">
        <v>257</v>
      </c>
      <c r="I318" s="25" t="s">
        <v>1318</v>
      </c>
    </row>
    <row r="319" spans="1:9">
      <c r="A319" s="70" t="str">
        <f t="shared" si="14"/>
        <v>大阪府阪南市</v>
      </c>
      <c r="B319" s="22" t="s">
        <v>2415</v>
      </c>
      <c r="C319" s="70" t="s">
        <v>277</v>
      </c>
      <c r="D319" s="22" t="s">
        <v>2631</v>
      </c>
      <c r="F319" s="25" t="str">
        <f t="shared" si="13"/>
        <v>福島県西会津町</v>
      </c>
      <c r="G319" s="22" t="s">
        <v>242</v>
      </c>
      <c r="H319" s="25" t="s">
        <v>257</v>
      </c>
      <c r="I319" s="25" t="s">
        <v>1352</v>
      </c>
    </row>
    <row r="320" spans="1:9">
      <c r="A320" s="70" t="str">
        <f t="shared" si="14"/>
        <v>大阪府豊能町</v>
      </c>
      <c r="B320" s="22" t="s">
        <v>2415</v>
      </c>
      <c r="C320" s="70" t="s">
        <v>277</v>
      </c>
      <c r="D320" s="22" t="s">
        <v>3096</v>
      </c>
      <c r="F320" s="25" t="str">
        <f t="shared" si="13"/>
        <v>福島県磐梯町</v>
      </c>
      <c r="G320" s="22" t="s">
        <v>242</v>
      </c>
      <c r="H320" s="25" t="s">
        <v>257</v>
      </c>
      <c r="I320" s="25" t="s">
        <v>1384</v>
      </c>
    </row>
    <row r="321" spans="1:9">
      <c r="A321" s="70" t="str">
        <f t="shared" si="14"/>
        <v>大阪府能勢町</v>
      </c>
      <c r="B321" s="22" t="s">
        <v>2415</v>
      </c>
      <c r="C321" s="70" t="s">
        <v>277</v>
      </c>
      <c r="D321" s="22" t="s">
        <v>2632</v>
      </c>
      <c r="F321" s="25" t="str">
        <f t="shared" si="13"/>
        <v>福島県猪苗代町</v>
      </c>
      <c r="G321" s="22" t="s">
        <v>242</v>
      </c>
      <c r="H321" s="25" t="s">
        <v>257</v>
      </c>
      <c r="I321" s="25" t="s">
        <v>1415</v>
      </c>
    </row>
    <row r="322" spans="1:9">
      <c r="A322" s="70" t="str">
        <f t="shared" si="14"/>
        <v>大阪府忠岡町</v>
      </c>
      <c r="B322" s="22" t="s">
        <v>2415</v>
      </c>
      <c r="C322" s="70" t="s">
        <v>277</v>
      </c>
      <c r="D322" s="22" t="s">
        <v>2633</v>
      </c>
      <c r="F322" s="25" t="str">
        <f t="shared" si="13"/>
        <v>福島県会津坂下町</v>
      </c>
      <c r="G322" s="22" t="s">
        <v>242</v>
      </c>
      <c r="H322" s="25" t="s">
        <v>257</v>
      </c>
      <c r="I322" s="25" t="s">
        <v>1443</v>
      </c>
    </row>
    <row r="323" spans="1:9">
      <c r="A323" s="70" t="str">
        <f t="shared" si="14"/>
        <v>大阪府熊取町</v>
      </c>
      <c r="B323" s="22" t="s">
        <v>2415</v>
      </c>
      <c r="C323" s="70" t="s">
        <v>277</v>
      </c>
      <c r="D323" s="22" t="s">
        <v>2634</v>
      </c>
      <c r="F323" s="25" t="str">
        <f t="shared" ref="F323:F386" si="15">CONCATENATE(H323,I323)</f>
        <v>福島県湯川村</v>
      </c>
      <c r="G323" s="22" t="s">
        <v>242</v>
      </c>
      <c r="H323" s="25" t="s">
        <v>257</v>
      </c>
      <c r="I323" s="25" t="s">
        <v>1469</v>
      </c>
    </row>
    <row r="324" spans="1:9">
      <c r="A324" s="70" t="str">
        <f t="shared" si="14"/>
        <v>大阪府田尻町</v>
      </c>
      <c r="B324" s="22" t="s">
        <v>2415</v>
      </c>
      <c r="C324" s="70" t="s">
        <v>277</v>
      </c>
      <c r="D324" s="22" t="s">
        <v>2635</v>
      </c>
      <c r="F324" s="25" t="str">
        <f t="shared" si="15"/>
        <v>福島県柳津町</v>
      </c>
      <c r="G324" s="22" t="s">
        <v>242</v>
      </c>
      <c r="H324" s="25" t="s">
        <v>257</v>
      </c>
      <c r="I324" s="25" t="s">
        <v>1493</v>
      </c>
    </row>
    <row r="325" spans="1:9">
      <c r="A325" s="70" t="str">
        <f t="shared" si="14"/>
        <v>大阪府岬町</v>
      </c>
      <c r="B325" s="22" t="s">
        <v>2415</v>
      </c>
      <c r="C325" s="70" t="s">
        <v>277</v>
      </c>
      <c r="D325" s="22" t="s">
        <v>2636</v>
      </c>
      <c r="F325" s="25" t="str">
        <f t="shared" si="15"/>
        <v>福島県三島町</v>
      </c>
      <c r="G325" s="22" t="s">
        <v>242</v>
      </c>
      <c r="H325" s="25" t="s">
        <v>257</v>
      </c>
      <c r="I325" s="25" t="s">
        <v>1518</v>
      </c>
    </row>
    <row r="326" spans="1:9">
      <c r="A326" s="70" t="str">
        <f t="shared" si="14"/>
        <v>大阪府太子町</v>
      </c>
      <c r="B326" s="22" t="s">
        <v>2415</v>
      </c>
      <c r="C326" s="70" t="s">
        <v>277</v>
      </c>
      <c r="D326" s="22" t="s">
        <v>2637</v>
      </c>
      <c r="F326" s="25" t="str">
        <f t="shared" si="15"/>
        <v>福島県金山町</v>
      </c>
      <c r="G326" s="22" t="s">
        <v>242</v>
      </c>
      <c r="H326" s="25" t="s">
        <v>257</v>
      </c>
      <c r="I326" s="25" t="s">
        <v>1216</v>
      </c>
    </row>
    <row r="327" spans="1:9">
      <c r="A327" s="70" t="str">
        <f t="shared" si="14"/>
        <v>大阪府河南町</v>
      </c>
      <c r="B327" s="22" t="s">
        <v>2415</v>
      </c>
      <c r="C327" s="70" t="s">
        <v>277</v>
      </c>
      <c r="D327" s="22" t="s">
        <v>2638</v>
      </c>
      <c r="F327" s="25" t="str">
        <f t="shared" si="15"/>
        <v>福島県昭和村</v>
      </c>
      <c r="G327" s="22" t="s">
        <v>242</v>
      </c>
      <c r="H327" s="25" t="s">
        <v>257</v>
      </c>
      <c r="I327" s="25" t="s">
        <v>1445</v>
      </c>
    </row>
    <row r="328" spans="1:9">
      <c r="A328" s="70" t="str">
        <f t="shared" si="14"/>
        <v>大阪府千早赤阪村</v>
      </c>
      <c r="B328" s="22" t="s">
        <v>2415</v>
      </c>
      <c r="C328" s="70" t="s">
        <v>277</v>
      </c>
      <c r="D328" s="22" t="s">
        <v>2639</v>
      </c>
      <c r="F328" s="25" t="str">
        <f t="shared" si="15"/>
        <v>福島県会津美里町</v>
      </c>
      <c r="G328" s="22" t="s">
        <v>242</v>
      </c>
      <c r="H328" s="25" t="s">
        <v>257</v>
      </c>
      <c r="I328" s="25" t="s">
        <v>1582</v>
      </c>
    </row>
    <row r="329" spans="1:9">
      <c r="A329" s="70" t="str">
        <f t="shared" ref="A329:A392" si="16">CONCATENATE(C329,D329)</f>
        <v>兵庫県明石市</v>
      </c>
      <c r="B329" s="22" t="s">
        <v>2415</v>
      </c>
      <c r="C329" s="70" t="s">
        <v>278</v>
      </c>
      <c r="D329" s="22" t="s">
        <v>2640</v>
      </c>
      <c r="F329" s="25" t="str">
        <f t="shared" si="15"/>
        <v>福島県西郷村</v>
      </c>
      <c r="G329" s="22" t="s">
        <v>242</v>
      </c>
      <c r="H329" s="25" t="s">
        <v>257</v>
      </c>
      <c r="I329" s="25" t="s">
        <v>2643</v>
      </c>
    </row>
    <row r="330" spans="1:9">
      <c r="A330" s="70" t="str">
        <f t="shared" si="16"/>
        <v>兵庫県赤穂市</v>
      </c>
      <c r="B330" s="22" t="s">
        <v>2415</v>
      </c>
      <c r="C330" s="70" t="s">
        <v>278</v>
      </c>
      <c r="D330" s="22" t="s">
        <v>2641</v>
      </c>
      <c r="F330" s="25" t="str">
        <f t="shared" si="15"/>
        <v>福島県中島村</v>
      </c>
      <c r="G330" s="22" t="s">
        <v>242</v>
      </c>
      <c r="H330" s="25" t="s">
        <v>257</v>
      </c>
      <c r="I330" s="25" t="s">
        <v>2645</v>
      </c>
    </row>
    <row r="331" spans="1:9">
      <c r="A331" s="71" t="str">
        <f t="shared" si="16"/>
        <v>兵庫県丹波篠山市</v>
      </c>
      <c r="B331" s="22" t="s">
        <v>2415</v>
      </c>
      <c r="C331" s="70" t="s">
        <v>278</v>
      </c>
      <c r="D331" s="74" t="s">
        <v>3097</v>
      </c>
      <c r="F331" s="25" t="str">
        <f t="shared" si="15"/>
        <v>福島県石川町</v>
      </c>
      <c r="G331" s="22" t="s">
        <v>242</v>
      </c>
      <c r="H331" s="25" t="s">
        <v>257</v>
      </c>
      <c r="I331" s="25" t="s">
        <v>2647</v>
      </c>
    </row>
    <row r="332" spans="1:9">
      <c r="A332" s="70" t="str">
        <f t="shared" si="16"/>
        <v>兵庫県猪名川町</v>
      </c>
      <c r="B332" s="22" t="s">
        <v>2415</v>
      </c>
      <c r="C332" s="70" t="s">
        <v>278</v>
      </c>
      <c r="D332" s="22" t="s">
        <v>2642</v>
      </c>
      <c r="F332" s="25" t="str">
        <f t="shared" si="15"/>
        <v>福島県浅川町</v>
      </c>
      <c r="G332" s="22" t="s">
        <v>242</v>
      </c>
      <c r="H332" s="25" t="s">
        <v>257</v>
      </c>
      <c r="I332" s="25" t="s">
        <v>2649</v>
      </c>
    </row>
    <row r="333" spans="1:9">
      <c r="A333" s="70" t="str">
        <f t="shared" si="16"/>
        <v>奈良県大和高田市</v>
      </c>
      <c r="B333" s="22" t="s">
        <v>2415</v>
      </c>
      <c r="C333" s="70" t="s">
        <v>279</v>
      </c>
      <c r="D333" s="22" t="s">
        <v>2644</v>
      </c>
      <c r="F333" s="25" t="str">
        <f t="shared" si="15"/>
        <v>福島県三春町</v>
      </c>
      <c r="G333" s="22" t="s">
        <v>242</v>
      </c>
      <c r="H333" s="25" t="s">
        <v>257</v>
      </c>
      <c r="I333" s="25" t="s">
        <v>1775</v>
      </c>
    </row>
    <row r="334" spans="1:9">
      <c r="A334" s="70" t="str">
        <f t="shared" si="16"/>
        <v>奈良県橿原市</v>
      </c>
      <c r="B334" s="22" t="s">
        <v>2415</v>
      </c>
      <c r="C334" s="70" t="s">
        <v>279</v>
      </c>
      <c r="D334" s="22" t="s">
        <v>2646</v>
      </c>
      <c r="F334" s="25" t="str">
        <f t="shared" si="15"/>
        <v>福島県小野町</v>
      </c>
      <c r="G334" s="22" t="s">
        <v>242</v>
      </c>
      <c r="H334" s="25" t="s">
        <v>257</v>
      </c>
      <c r="I334" s="25" t="s">
        <v>1782</v>
      </c>
    </row>
    <row r="335" spans="1:9">
      <c r="A335" s="70" t="str">
        <f t="shared" si="16"/>
        <v>奈良県生駒市</v>
      </c>
      <c r="B335" s="22" t="s">
        <v>2415</v>
      </c>
      <c r="C335" s="70" t="s">
        <v>279</v>
      </c>
      <c r="D335" s="22" t="s">
        <v>2648</v>
      </c>
      <c r="F335" s="25" t="str">
        <f t="shared" si="15"/>
        <v>福島県川内村</v>
      </c>
      <c r="G335" s="22" t="s">
        <v>242</v>
      </c>
      <c r="H335" s="25" t="s">
        <v>257</v>
      </c>
      <c r="I335" s="25" t="s">
        <v>2653</v>
      </c>
    </row>
    <row r="336" spans="1:9">
      <c r="A336" s="70" t="str">
        <f t="shared" si="16"/>
        <v>奈良県香芝市</v>
      </c>
      <c r="B336" s="22" t="s">
        <v>2415</v>
      </c>
      <c r="C336" s="70" t="s">
        <v>279</v>
      </c>
      <c r="D336" s="22" t="s">
        <v>2650</v>
      </c>
      <c r="F336" s="25" t="str">
        <f t="shared" si="15"/>
        <v>福島県葛尾村</v>
      </c>
      <c r="G336" s="22" t="s">
        <v>242</v>
      </c>
      <c r="H336" s="25" t="s">
        <v>257</v>
      </c>
      <c r="I336" s="25" t="s">
        <v>2655</v>
      </c>
    </row>
    <row r="337" spans="1:9">
      <c r="A337" s="70" t="str">
        <f t="shared" si="16"/>
        <v>奈良県葛城市</v>
      </c>
      <c r="B337" s="22" t="s">
        <v>2415</v>
      </c>
      <c r="C337" s="70" t="s">
        <v>279</v>
      </c>
      <c r="D337" s="22" t="s">
        <v>2651</v>
      </c>
      <c r="F337" s="25" t="str">
        <f t="shared" si="15"/>
        <v>福島県飯舘村</v>
      </c>
      <c r="G337" s="22" t="s">
        <v>242</v>
      </c>
      <c r="H337" s="25" t="s">
        <v>257</v>
      </c>
      <c r="I337" s="25" t="s">
        <v>3024</v>
      </c>
    </row>
    <row r="338" spans="1:9">
      <c r="A338" s="70" t="str">
        <f t="shared" si="16"/>
        <v>奈良県御所市</v>
      </c>
      <c r="B338" s="22" t="s">
        <v>2415</v>
      </c>
      <c r="C338" s="70" t="s">
        <v>279</v>
      </c>
      <c r="D338" s="22" t="s">
        <v>2652</v>
      </c>
      <c r="F338" s="25" t="str">
        <f t="shared" si="15"/>
        <v>群馬県沼田市</v>
      </c>
      <c r="G338" s="22" t="s">
        <v>242</v>
      </c>
      <c r="H338" s="25" t="s">
        <v>260</v>
      </c>
      <c r="I338" s="25" t="s">
        <v>2658</v>
      </c>
    </row>
    <row r="339" spans="1:9">
      <c r="A339" s="70" t="str">
        <f t="shared" si="16"/>
        <v>奈良県平群町</v>
      </c>
      <c r="B339" s="22" t="s">
        <v>2415</v>
      </c>
      <c r="C339" s="70" t="s">
        <v>279</v>
      </c>
      <c r="D339" s="22" t="s">
        <v>2654</v>
      </c>
      <c r="F339" s="25" t="str">
        <f t="shared" si="15"/>
        <v>群馬県上野村</v>
      </c>
      <c r="G339" s="22" t="s">
        <v>242</v>
      </c>
      <c r="H339" s="25" t="s">
        <v>260</v>
      </c>
      <c r="I339" s="25" t="s">
        <v>2660</v>
      </c>
    </row>
    <row r="340" spans="1:9">
      <c r="A340" s="70" t="str">
        <f t="shared" si="16"/>
        <v>奈良県三郷町</v>
      </c>
      <c r="B340" s="22" t="s">
        <v>2415</v>
      </c>
      <c r="C340" s="70" t="s">
        <v>279</v>
      </c>
      <c r="D340" s="22" t="s">
        <v>2656</v>
      </c>
      <c r="F340" s="25" t="str">
        <f t="shared" si="15"/>
        <v>群馬県南牧村</v>
      </c>
      <c r="G340" s="22" t="s">
        <v>242</v>
      </c>
      <c r="H340" s="25" t="s">
        <v>260</v>
      </c>
      <c r="I340" s="25" t="s">
        <v>2662</v>
      </c>
    </row>
    <row r="341" spans="1:9">
      <c r="A341" s="70" t="str">
        <f t="shared" si="16"/>
        <v>奈良県斑鳩町</v>
      </c>
      <c r="B341" s="22" t="s">
        <v>2415</v>
      </c>
      <c r="C341" s="70" t="s">
        <v>279</v>
      </c>
      <c r="D341" s="22" t="s">
        <v>2657</v>
      </c>
      <c r="F341" s="25" t="str">
        <f t="shared" si="15"/>
        <v>群馬県長野原町</v>
      </c>
      <c r="G341" s="22" t="s">
        <v>242</v>
      </c>
      <c r="H341" s="25" t="s">
        <v>260</v>
      </c>
      <c r="I341" s="25" t="s">
        <v>2664</v>
      </c>
    </row>
    <row r="342" spans="1:9">
      <c r="A342" s="70" t="str">
        <f t="shared" si="16"/>
        <v>奈良県安堵町</v>
      </c>
      <c r="B342" s="22" t="s">
        <v>2415</v>
      </c>
      <c r="C342" s="70" t="s">
        <v>279</v>
      </c>
      <c r="D342" s="22" t="s">
        <v>2659</v>
      </c>
      <c r="F342" s="25" t="str">
        <f t="shared" si="15"/>
        <v>群馬県嬬恋村</v>
      </c>
      <c r="G342" s="22" t="s">
        <v>242</v>
      </c>
      <c r="H342" s="25" t="s">
        <v>260</v>
      </c>
      <c r="I342" s="25" t="s">
        <v>2666</v>
      </c>
    </row>
    <row r="343" spans="1:9">
      <c r="A343" s="70" t="str">
        <f t="shared" si="16"/>
        <v>奈良県上牧町</v>
      </c>
      <c r="B343" s="22" t="s">
        <v>2415</v>
      </c>
      <c r="C343" s="70" t="s">
        <v>279</v>
      </c>
      <c r="D343" s="22" t="s">
        <v>2661</v>
      </c>
      <c r="F343" s="25" t="str">
        <f t="shared" si="15"/>
        <v>群馬県草津町</v>
      </c>
      <c r="G343" s="22" t="s">
        <v>242</v>
      </c>
      <c r="H343" s="25" t="s">
        <v>260</v>
      </c>
      <c r="I343" s="25" t="s">
        <v>2668</v>
      </c>
    </row>
    <row r="344" spans="1:9">
      <c r="A344" s="70" t="str">
        <f t="shared" si="16"/>
        <v>奈良県王寺町</v>
      </c>
      <c r="B344" s="22" t="s">
        <v>2415</v>
      </c>
      <c r="C344" s="70" t="s">
        <v>279</v>
      </c>
      <c r="D344" s="22" t="s">
        <v>2663</v>
      </c>
      <c r="F344" s="25" t="str">
        <f t="shared" si="15"/>
        <v>群馬県高山村</v>
      </c>
      <c r="G344" s="22" t="s">
        <v>242</v>
      </c>
      <c r="H344" s="25" t="s">
        <v>260</v>
      </c>
      <c r="I344" s="25" t="s">
        <v>2362</v>
      </c>
    </row>
    <row r="345" spans="1:9">
      <c r="A345" s="70" t="str">
        <f t="shared" si="16"/>
        <v>奈良県広陵町</v>
      </c>
      <c r="B345" s="22" t="s">
        <v>2415</v>
      </c>
      <c r="C345" s="70" t="s">
        <v>279</v>
      </c>
      <c r="D345" s="22" t="s">
        <v>2665</v>
      </c>
      <c r="F345" s="25" t="str">
        <f t="shared" si="15"/>
        <v>群馬県片品村</v>
      </c>
      <c r="G345" s="22" t="s">
        <v>242</v>
      </c>
      <c r="H345" s="25" t="s">
        <v>260</v>
      </c>
      <c r="I345" s="25" t="s">
        <v>2316</v>
      </c>
    </row>
    <row r="346" spans="1:9">
      <c r="A346" s="70" t="str">
        <f t="shared" si="16"/>
        <v>奈良県河合町</v>
      </c>
      <c r="B346" s="22" t="s">
        <v>2415</v>
      </c>
      <c r="C346" s="70" t="s">
        <v>279</v>
      </c>
      <c r="D346" s="22" t="s">
        <v>2667</v>
      </c>
      <c r="F346" s="25" t="str">
        <f t="shared" si="15"/>
        <v>群馬県川場村</v>
      </c>
      <c r="G346" s="22" t="s">
        <v>242</v>
      </c>
      <c r="H346" s="25" t="s">
        <v>260</v>
      </c>
      <c r="I346" s="25" t="s">
        <v>2672</v>
      </c>
    </row>
    <row r="347" spans="1:9">
      <c r="A347" s="70" t="str">
        <f t="shared" si="16"/>
        <v>和歌山県和歌山市</v>
      </c>
      <c r="B347" s="22" t="s">
        <v>2415</v>
      </c>
      <c r="C347" s="70" t="s">
        <v>280</v>
      </c>
      <c r="D347" s="22" t="s">
        <v>2669</v>
      </c>
      <c r="F347" s="25" t="str">
        <f t="shared" si="15"/>
        <v>群馬県みなかみ町</v>
      </c>
      <c r="G347" s="22" t="s">
        <v>242</v>
      </c>
      <c r="H347" s="25" t="s">
        <v>260</v>
      </c>
      <c r="I347" s="25" t="s">
        <v>2674</v>
      </c>
    </row>
    <row r="348" spans="1:9">
      <c r="A348" s="70" t="str">
        <f t="shared" si="16"/>
        <v>和歌山県橋本市</v>
      </c>
      <c r="B348" s="22" t="s">
        <v>2415</v>
      </c>
      <c r="C348" s="70" t="s">
        <v>280</v>
      </c>
      <c r="D348" s="22" t="s">
        <v>2670</v>
      </c>
      <c r="F348" s="25" t="str">
        <f t="shared" si="15"/>
        <v>新潟県長岡市</v>
      </c>
      <c r="G348" s="22" t="s">
        <v>242</v>
      </c>
      <c r="H348" s="25" t="s">
        <v>265</v>
      </c>
      <c r="I348" s="25" t="s">
        <v>2449</v>
      </c>
    </row>
    <row r="349" spans="1:9">
      <c r="A349" s="70" t="str">
        <f t="shared" si="16"/>
        <v>和歌山県紀の川市</v>
      </c>
      <c r="B349" s="22" t="s">
        <v>2415</v>
      </c>
      <c r="C349" s="70" t="s">
        <v>280</v>
      </c>
      <c r="D349" s="22" t="s">
        <v>2671</v>
      </c>
      <c r="F349" s="25" t="str">
        <f t="shared" si="15"/>
        <v>新潟県小千谷市</v>
      </c>
      <c r="G349" s="22" t="s">
        <v>242</v>
      </c>
      <c r="H349" s="25" t="s">
        <v>265</v>
      </c>
      <c r="I349" s="25" t="s">
        <v>2318</v>
      </c>
    </row>
    <row r="350" spans="1:9">
      <c r="A350" s="70" t="str">
        <f t="shared" si="16"/>
        <v>和歌山県岩出市</v>
      </c>
      <c r="B350" s="22" t="s">
        <v>2415</v>
      </c>
      <c r="C350" s="70" t="s">
        <v>280</v>
      </c>
      <c r="D350" s="22" t="s">
        <v>2673</v>
      </c>
      <c r="F350" s="25" t="str">
        <f t="shared" si="15"/>
        <v>新潟県十日町市</v>
      </c>
      <c r="G350" s="22" t="s">
        <v>242</v>
      </c>
      <c r="H350" s="25" t="s">
        <v>265</v>
      </c>
      <c r="I350" s="25" t="s">
        <v>2678</v>
      </c>
    </row>
    <row r="351" spans="1:9">
      <c r="A351" s="70" t="str">
        <f t="shared" si="16"/>
        <v>和歌山県かつらぎ町</v>
      </c>
      <c r="B351" s="22" t="s">
        <v>2415</v>
      </c>
      <c r="C351" s="70" t="s">
        <v>280</v>
      </c>
      <c r="D351" s="22" t="s">
        <v>2675</v>
      </c>
      <c r="F351" s="25" t="str">
        <f t="shared" si="15"/>
        <v>新潟県見附市</v>
      </c>
      <c r="G351" s="22" t="s">
        <v>242</v>
      </c>
      <c r="H351" s="25" t="s">
        <v>265</v>
      </c>
      <c r="I351" s="25" t="s">
        <v>2680</v>
      </c>
    </row>
    <row r="352" spans="1:9">
      <c r="A352" s="70" t="str">
        <f t="shared" si="16"/>
        <v>香川県高松市</v>
      </c>
      <c r="B352" s="22" t="s">
        <v>2415</v>
      </c>
      <c r="C352" s="70" t="s">
        <v>287</v>
      </c>
      <c r="D352" s="22" t="s">
        <v>2676</v>
      </c>
      <c r="F352" s="25" t="str">
        <f t="shared" si="15"/>
        <v>新潟県糸魚川市</v>
      </c>
      <c r="G352" s="22" t="s">
        <v>242</v>
      </c>
      <c r="H352" s="25" t="s">
        <v>265</v>
      </c>
      <c r="I352" s="25" t="s">
        <v>2326</v>
      </c>
    </row>
    <row r="353" spans="1:9">
      <c r="A353" s="70" t="str">
        <f t="shared" si="16"/>
        <v>福岡県大野城市</v>
      </c>
      <c r="B353" s="22" t="s">
        <v>2415</v>
      </c>
      <c r="C353" s="70" t="s">
        <v>290</v>
      </c>
      <c r="D353" s="22" t="s">
        <v>2677</v>
      </c>
      <c r="F353" s="25" t="str">
        <f t="shared" si="15"/>
        <v>新潟県妙高市</v>
      </c>
      <c r="G353" s="22" t="s">
        <v>242</v>
      </c>
      <c r="H353" s="25" t="s">
        <v>265</v>
      </c>
      <c r="I353" s="25" t="s">
        <v>2328</v>
      </c>
    </row>
    <row r="354" spans="1:9">
      <c r="A354" s="70" t="str">
        <f t="shared" si="16"/>
        <v>福岡県太宰府市</v>
      </c>
      <c r="B354" s="22" t="s">
        <v>2415</v>
      </c>
      <c r="C354" s="70" t="s">
        <v>290</v>
      </c>
      <c r="D354" s="22" t="s">
        <v>2679</v>
      </c>
      <c r="F354" s="25" t="str">
        <f t="shared" si="15"/>
        <v>新潟県魚沼市</v>
      </c>
      <c r="G354" s="22" t="s">
        <v>242</v>
      </c>
      <c r="H354" s="25" t="s">
        <v>265</v>
      </c>
      <c r="I354" s="25" t="s">
        <v>2330</v>
      </c>
    </row>
    <row r="355" spans="1:9">
      <c r="A355" s="70" t="str">
        <f t="shared" si="16"/>
        <v>福岡県糸島市</v>
      </c>
      <c r="B355" s="22" t="s">
        <v>2415</v>
      </c>
      <c r="C355" s="70" t="s">
        <v>290</v>
      </c>
      <c r="D355" s="22" t="s">
        <v>2681</v>
      </c>
      <c r="F355" s="25" t="str">
        <f t="shared" si="15"/>
        <v>新潟県南魚沼市</v>
      </c>
      <c r="G355" s="22" t="s">
        <v>242</v>
      </c>
      <c r="H355" s="25" t="s">
        <v>265</v>
      </c>
      <c r="I355" s="25" t="s">
        <v>2332</v>
      </c>
    </row>
    <row r="356" spans="1:9">
      <c r="A356" s="71" t="str">
        <f t="shared" si="16"/>
        <v>福岡県那珂川市</v>
      </c>
      <c r="B356" s="22" t="s">
        <v>2415</v>
      </c>
      <c r="C356" s="70" t="s">
        <v>290</v>
      </c>
      <c r="D356" s="74" t="s">
        <v>3098</v>
      </c>
      <c r="F356" s="25" t="str">
        <f t="shared" si="15"/>
        <v>新潟県胎内市</v>
      </c>
      <c r="G356" s="22" t="s">
        <v>242</v>
      </c>
      <c r="H356" s="25" t="s">
        <v>265</v>
      </c>
      <c r="I356" s="25" t="s">
        <v>2461</v>
      </c>
    </row>
    <row r="357" spans="1:9">
      <c r="A357" s="70" t="str">
        <f t="shared" si="16"/>
        <v>福岡県志免町</v>
      </c>
      <c r="B357" s="22" t="s">
        <v>2415</v>
      </c>
      <c r="C357" s="70" t="s">
        <v>290</v>
      </c>
      <c r="D357" s="22" t="s">
        <v>2682</v>
      </c>
      <c r="F357" s="25" t="str">
        <f t="shared" si="15"/>
        <v>新潟県阿賀町</v>
      </c>
      <c r="G357" s="22" t="s">
        <v>242</v>
      </c>
      <c r="H357" s="25" t="s">
        <v>265</v>
      </c>
      <c r="I357" s="25" t="s">
        <v>3025</v>
      </c>
    </row>
    <row r="358" spans="1:9">
      <c r="A358" s="70" t="str">
        <f t="shared" si="16"/>
        <v>福岡県新宮町</v>
      </c>
      <c r="B358" s="22" t="s">
        <v>2415</v>
      </c>
      <c r="C358" s="70" t="s">
        <v>290</v>
      </c>
      <c r="D358" s="22" t="s">
        <v>2683</v>
      </c>
      <c r="F358" s="25" t="str">
        <f t="shared" si="15"/>
        <v>新潟県湯沢町</v>
      </c>
      <c r="G358" s="22" t="s">
        <v>242</v>
      </c>
      <c r="H358" s="25" t="s">
        <v>265</v>
      </c>
      <c r="I358" s="25" t="s">
        <v>3026</v>
      </c>
    </row>
    <row r="359" spans="1:9">
      <c r="A359" s="70" t="str">
        <f t="shared" si="16"/>
        <v>福岡県粕屋町</v>
      </c>
      <c r="B359" s="22" t="s">
        <v>2415</v>
      </c>
      <c r="C359" s="70" t="s">
        <v>290</v>
      </c>
      <c r="D359" s="22" t="s">
        <v>2684</v>
      </c>
      <c r="F359" s="25" t="str">
        <f t="shared" si="15"/>
        <v>新潟県津南町</v>
      </c>
      <c r="G359" s="22" t="s">
        <v>242</v>
      </c>
      <c r="H359" s="25" t="s">
        <v>265</v>
      </c>
      <c r="I359" s="25" t="s">
        <v>3027</v>
      </c>
    </row>
    <row r="360" spans="1:9">
      <c r="A360" s="70" t="str">
        <f t="shared" si="16"/>
        <v>佐賀県佐賀市</v>
      </c>
      <c r="B360" s="22" t="s">
        <v>2415</v>
      </c>
      <c r="C360" s="70" t="s">
        <v>291</v>
      </c>
      <c r="D360" s="22" t="s">
        <v>2685</v>
      </c>
      <c r="F360" s="25" t="str">
        <f t="shared" si="15"/>
        <v>新潟県関川村</v>
      </c>
      <c r="G360" s="22" t="s">
        <v>242</v>
      </c>
      <c r="H360" s="25" t="s">
        <v>265</v>
      </c>
      <c r="I360" s="25" t="s">
        <v>2340</v>
      </c>
    </row>
    <row r="361" spans="1:9">
      <c r="A361" s="70" t="str">
        <f t="shared" si="16"/>
        <v>佐賀県吉野ヶ里町</v>
      </c>
      <c r="B361" s="22" t="s">
        <v>2415</v>
      </c>
      <c r="C361" s="70" t="s">
        <v>291</v>
      </c>
      <c r="D361" s="22" t="s">
        <v>2686</v>
      </c>
      <c r="F361" s="25" t="str">
        <f t="shared" si="15"/>
        <v>福井県勝山市</v>
      </c>
      <c r="G361" s="22" t="s">
        <v>242</v>
      </c>
      <c r="H361" s="25" t="s">
        <v>268</v>
      </c>
      <c r="I361" s="25" t="s">
        <v>2351</v>
      </c>
    </row>
    <row r="362" spans="1:9">
      <c r="A362" s="70" t="str">
        <f t="shared" si="16"/>
        <v>北海道札幌市</v>
      </c>
      <c r="B362" s="22" t="s">
        <v>2687</v>
      </c>
      <c r="C362" s="70" t="s">
        <v>247</v>
      </c>
      <c r="D362" s="22" t="s">
        <v>2194</v>
      </c>
      <c r="F362" s="25" t="str">
        <f t="shared" si="15"/>
        <v>福井県池田町</v>
      </c>
      <c r="G362" s="22" t="s">
        <v>242</v>
      </c>
      <c r="H362" s="25" t="s">
        <v>268</v>
      </c>
      <c r="I362" s="25" t="s">
        <v>3028</v>
      </c>
    </row>
    <row r="363" spans="1:9">
      <c r="A363" s="70" t="str">
        <f t="shared" si="16"/>
        <v>宮城県塩竈市</v>
      </c>
      <c r="B363" s="22" t="s">
        <v>2687</v>
      </c>
      <c r="C363" s="70" t="s">
        <v>254</v>
      </c>
      <c r="D363" s="22" t="s">
        <v>3099</v>
      </c>
      <c r="F363" s="25" t="str">
        <f t="shared" si="15"/>
        <v>山梨県富士吉田市</v>
      </c>
      <c r="G363" s="22" t="s">
        <v>242</v>
      </c>
      <c r="H363" s="25" t="s">
        <v>269</v>
      </c>
      <c r="I363" s="25" t="s">
        <v>2691</v>
      </c>
    </row>
    <row r="364" spans="1:9">
      <c r="A364" s="70" t="str">
        <f t="shared" si="16"/>
        <v>宮城県名取市</v>
      </c>
      <c r="B364" s="22" t="s">
        <v>2687</v>
      </c>
      <c r="C364" s="70" t="s">
        <v>254</v>
      </c>
      <c r="D364" s="22" t="s">
        <v>2688</v>
      </c>
      <c r="F364" s="25" t="str">
        <f t="shared" si="15"/>
        <v>山梨県道志村</v>
      </c>
      <c r="G364" s="22" t="s">
        <v>242</v>
      </c>
      <c r="H364" s="25" t="s">
        <v>269</v>
      </c>
      <c r="I364" s="25" t="s">
        <v>2693</v>
      </c>
    </row>
    <row r="365" spans="1:9">
      <c r="A365" s="70" t="str">
        <f t="shared" si="16"/>
        <v>宮城県村田町</v>
      </c>
      <c r="B365" s="22" t="s">
        <v>2687</v>
      </c>
      <c r="C365" s="70" t="s">
        <v>254</v>
      </c>
      <c r="D365" s="22" t="s">
        <v>2689</v>
      </c>
      <c r="F365" s="25" t="str">
        <f t="shared" si="15"/>
        <v>山梨県忍野村</v>
      </c>
      <c r="G365" s="22" t="s">
        <v>242</v>
      </c>
      <c r="H365" s="25" t="s">
        <v>269</v>
      </c>
      <c r="I365" s="25" t="s">
        <v>2695</v>
      </c>
    </row>
    <row r="366" spans="1:9">
      <c r="A366" s="70" t="str">
        <f t="shared" si="16"/>
        <v>宮城県利府町</v>
      </c>
      <c r="B366" s="22" t="s">
        <v>2687</v>
      </c>
      <c r="C366" s="70" t="s">
        <v>254</v>
      </c>
      <c r="D366" s="22" t="s">
        <v>2690</v>
      </c>
      <c r="F366" s="25" t="str">
        <f t="shared" si="15"/>
        <v>山梨県山中湖村</v>
      </c>
      <c r="G366" s="22" t="s">
        <v>242</v>
      </c>
      <c r="H366" s="25" t="s">
        <v>269</v>
      </c>
      <c r="I366" s="25" t="s">
        <v>2697</v>
      </c>
    </row>
    <row r="367" spans="1:9">
      <c r="A367" s="70" t="str">
        <f t="shared" si="16"/>
        <v>茨城県結城市</v>
      </c>
      <c r="B367" s="22" t="s">
        <v>2687</v>
      </c>
      <c r="C367" s="70" t="s">
        <v>258</v>
      </c>
      <c r="D367" s="22" t="s">
        <v>2692</v>
      </c>
      <c r="F367" s="25" t="str">
        <f t="shared" si="15"/>
        <v>山梨県鳴沢村</v>
      </c>
      <c r="G367" s="22" t="s">
        <v>242</v>
      </c>
      <c r="H367" s="25" t="s">
        <v>269</v>
      </c>
      <c r="I367" s="25" t="s">
        <v>2699</v>
      </c>
    </row>
    <row r="368" spans="1:9">
      <c r="A368" s="70" t="str">
        <f t="shared" si="16"/>
        <v>茨城県下妻市</v>
      </c>
      <c r="B368" s="22" t="s">
        <v>2687</v>
      </c>
      <c r="C368" s="70" t="s">
        <v>258</v>
      </c>
      <c r="D368" s="22" t="s">
        <v>2694</v>
      </c>
      <c r="F368" s="25" t="str">
        <f t="shared" si="15"/>
        <v>山梨県富士河口湖町</v>
      </c>
      <c r="G368" s="22" t="s">
        <v>242</v>
      </c>
      <c r="H368" s="25" t="s">
        <v>269</v>
      </c>
      <c r="I368" s="25" t="s">
        <v>2701</v>
      </c>
    </row>
    <row r="369" spans="1:9">
      <c r="A369" s="70" t="str">
        <f t="shared" si="16"/>
        <v>茨城県常陸太田市</v>
      </c>
      <c r="B369" s="22" t="s">
        <v>2687</v>
      </c>
      <c r="C369" s="70" t="s">
        <v>258</v>
      </c>
      <c r="D369" s="22" t="s">
        <v>2696</v>
      </c>
      <c r="F369" s="25" t="str">
        <f t="shared" si="15"/>
        <v>山梨県小菅村</v>
      </c>
      <c r="G369" s="22" t="s">
        <v>242</v>
      </c>
      <c r="H369" s="25" t="s">
        <v>269</v>
      </c>
      <c r="I369" s="25" t="s">
        <v>3029</v>
      </c>
    </row>
    <row r="370" spans="1:9">
      <c r="A370" s="70" t="str">
        <f t="shared" si="16"/>
        <v>茨城県笠間市</v>
      </c>
      <c r="B370" s="22" t="s">
        <v>2687</v>
      </c>
      <c r="C370" s="70" t="s">
        <v>258</v>
      </c>
      <c r="D370" s="22" t="s">
        <v>2698</v>
      </c>
      <c r="F370" s="25" t="str">
        <f t="shared" si="15"/>
        <v>山梨県丹波山村</v>
      </c>
      <c r="G370" s="22" t="s">
        <v>242</v>
      </c>
      <c r="H370" s="25" t="s">
        <v>269</v>
      </c>
      <c r="I370" s="25" t="s">
        <v>3030</v>
      </c>
    </row>
    <row r="371" spans="1:9">
      <c r="A371" s="70" t="str">
        <f t="shared" si="16"/>
        <v>茨城県鹿嶋市</v>
      </c>
      <c r="B371" s="22" t="s">
        <v>2687</v>
      </c>
      <c r="C371" s="70" t="s">
        <v>258</v>
      </c>
      <c r="D371" s="22" t="s">
        <v>2700</v>
      </c>
      <c r="F371" s="25" t="str">
        <f t="shared" si="15"/>
        <v>長野県長野市</v>
      </c>
      <c r="G371" s="22" t="s">
        <v>242</v>
      </c>
      <c r="H371" s="25" t="s">
        <v>270</v>
      </c>
      <c r="I371" s="25" t="s">
        <v>2478</v>
      </c>
    </row>
    <row r="372" spans="1:9">
      <c r="A372" s="70" t="str">
        <f t="shared" si="16"/>
        <v>茨城県潮来市</v>
      </c>
      <c r="B372" s="22" t="s">
        <v>2687</v>
      </c>
      <c r="C372" s="70" t="s">
        <v>258</v>
      </c>
      <c r="D372" s="22" t="s">
        <v>2702</v>
      </c>
      <c r="F372" s="25" t="str">
        <f t="shared" si="15"/>
        <v>長野県松本市</v>
      </c>
      <c r="G372" s="22" t="s">
        <v>242</v>
      </c>
      <c r="H372" s="25" t="s">
        <v>270</v>
      </c>
      <c r="I372" s="25" t="s">
        <v>2706</v>
      </c>
    </row>
    <row r="373" spans="1:9">
      <c r="A373" s="70" t="str">
        <f t="shared" si="16"/>
        <v>茨城県筑西市</v>
      </c>
      <c r="B373" s="22" t="s">
        <v>2687</v>
      </c>
      <c r="C373" s="70" t="s">
        <v>258</v>
      </c>
      <c r="D373" s="22" t="s">
        <v>2703</v>
      </c>
      <c r="F373" s="25" t="str">
        <f t="shared" si="15"/>
        <v>長野県上田市</v>
      </c>
      <c r="G373" s="22" t="s">
        <v>242</v>
      </c>
      <c r="H373" s="25" t="s">
        <v>270</v>
      </c>
      <c r="I373" s="25" t="s">
        <v>2708</v>
      </c>
    </row>
    <row r="374" spans="1:9">
      <c r="A374" s="70" t="str">
        <f t="shared" si="16"/>
        <v>茨城県桜川市</v>
      </c>
      <c r="B374" s="22" t="s">
        <v>2687</v>
      </c>
      <c r="C374" s="70" t="s">
        <v>258</v>
      </c>
      <c r="D374" s="22" t="s">
        <v>2704</v>
      </c>
      <c r="F374" s="25" t="str">
        <f t="shared" si="15"/>
        <v>長野県岡谷市</v>
      </c>
      <c r="G374" s="22" t="s">
        <v>242</v>
      </c>
      <c r="H374" s="25" t="s">
        <v>270</v>
      </c>
      <c r="I374" s="25" t="s">
        <v>2710</v>
      </c>
    </row>
    <row r="375" spans="1:9">
      <c r="A375" s="70" t="str">
        <f t="shared" si="16"/>
        <v>茨城県茨城町</v>
      </c>
      <c r="B375" s="22" t="s">
        <v>2687</v>
      </c>
      <c r="C375" s="70" t="s">
        <v>258</v>
      </c>
      <c r="D375" s="22" t="s">
        <v>2705</v>
      </c>
      <c r="F375" s="25" t="str">
        <f t="shared" si="15"/>
        <v>長野県諏訪市</v>
      </c>
      <c r="G375" s="22" t="s">
        <v>242</v>
      </c>
      <c r="H375" s="25" t="s">
        <v>270</v>
      </c>
      <c r="I375" s="25" t="s">
        <v>2712</v>
      </c>
    </row>
    <row r="376" spans="1:9">
      <c r="A376" s="70" t="str">
        <f t="shared" si="16"/>
        <v>茨城県城里町</v>
      </c>
      <c r="B376" s="22" t="s">
        <v>2687</v>
      </c>
      <c r="C376" s="70" t="s">
        <v>258</v>
      </c>
      <c r="D376" s="22" t="s">
        <v>2707</v>
      </c>
      <c r="F376" s="25" t="str">
        <f t="shared" si="15"/>
        <v>長野県須坂市</v>
      </c>
      <c r="G376" s="22" t="s">
        <v>242</v>
      </c>
      <c r="H376" s="25" t="s">
        <v>270</v>
      </c>
      <c r="I376" s="25" t="s">
        <v>2714</v>
      </c>
    </row>
    <row r="377" spans="1:9">
      <c r="A377" s="70" t="str">
        <f t="shared" si="16"/>
        <v>茨城県八千代町</v>
      </c>
      <c r="B377" s="22" t="s">
        <v>2687</v>
      </c>
      <c r="C377" s="70" t="s">
        <v>258</v>
      </c>
      <c r="D377" s="22" t="s">
        <v>2709</v>
      </c>
      <c r="F377" s="25" t="str">
        <f t="shared" si="15"/>
        <v>長野県小諸市</v>
      </c>
      <c r="G377" s="22" t="s">
        <v>242</v>
      </c>
      <c r="H377" s="25" t="s">
        <v>270</v>
      </c>
      <c r="I377" s="25" t="s">
        <v>2716</v>
      </c>
    </row>
    <row r="378" spans="1:9">
      <c r="A378" s="70" t="str">
        <f t="shared" si="16"/>
        <v>栃木県栃木市</v>
      </c>
      <c r="B378" s="22" t="s">
        <v>2687</v>
      </c>
      <c r="C378" s="70" t="s">
        <v>259</v>
      </c>
      <c r="D378" s="22" t="s">
        <v>2711</v>
      </c>
      <c r="F378" s="25" t="str">
        <f t="shared" si="15"/>
        <v>長野県伊那市</v>
      </c>
      <c r="G378" s="22" t="s">
        <v>242</v>
      </c>
      <c r="H378" s="25" t="s">
        <v>270</v>
      </c>
      <c r="I378" s="25" t="s">
        <v>2718</v>
      </c>
    </row>
    <row r="379" spans="1:9">
      <c r="A379" s="70" t="str">
        <f t="shared" si="16"/>
        <v>栃木県佐野市</v>
      </c>
      <c r="B379" s="22" t="s">
        <v>2687</v>
      </c>
      <c r="C379" s="70" t="s">
        <v>259</v>
      </c>
      <c r="D379" s="22" t="s">
        <v>2713</v>
      </c>
      <c r="F379" s="25" t="str">
        <f t="shared" si="15"/>
        <v>長野県駒ヶ根市</v>
      </c>
      <c r="G379" s="22" t="s">
        <v>242</v>
      </c>
      <c r="H379" s="25" t="s">
        <v>270</v>
      </c>
      <c r="I379" s="25" t="s">
        <v>2720</v>
      </c>
    </row>
    <row r="380" spans="1:9">
      <c r="A380" s="70" t="str">
        <f t="shared" si="16"/>
        <v>栃木県鹿沼市</v>
      </c>
      <c r="B380" s="22" t="s">
        <v>2687</v>
      </c>
      <c r="C380" s="70" t="s">
        <v>259</v>
      </c>
      <c r="D380" s="22" t="s">
        <v>2715</v>
      </c>
      <c r="F380" s="25" t="str">
        <f t="shared" si="15"/>
        <v>長野県中野市</v>
      </c>
      <c r="G380" s="22" t="s">
        <v>242</v>
      </c>
      <c r="H380" s="25" t="s">
        <v>270</v>
      </c>
      <c r="I380" s="25" t="s">
        <v>2722</v>
      </c>
    </row>
    <row r="381" spans="1:9">
      <c r="A381" s="70" t="str">
        <f t="shared" si="16"/>
        <v>栃木県日光市</v>
      </c>
      <c r="B381" s="22" t="s">
        <v>2687</v>
      </c>
      <c r="C381" s="70" t="s">
        <v>259</v>
      </c>
      <c r="D381" s="22" t="s">
        <v>2717</v>
      </c>
      <c r="F381" s="25" t="str">
        <f t="shared" si="15"/>
        <v>長野県大町市</v>
      </c>
      <c r="G381" s="22" t="s">
        <v>242</v>
      </c>
      <c r="H381" s="25" t="s">
        <v>270</v>
      </c>
      <c r="I381" s="25" t="s">
        <v>2724</v>
      </c>
    </row>
    <row r="382" spans="1:9">
      <c r="A382" s="70" t="str">
        <f t="shared" si="16"/>
        <v>栃木県小山市</v>
      </c>
      <c r="B382" s="22" t="s">
        <v>2687</v>
      </c>
      <c r="C382" s="70" t="s">
        <v>259</v>
      </c>
      <c r="D382" s="22" t="s">
        <v>2719</v>
      </c>
      <c r="F382" s="25" t="str">
        <f t="shared" si="15"/>
        <v>長野県飯山市</v>
      </c>
      <c r="G382" s="22" t="s">
        <v>242</v>
      </c>
      <c r="H382" s="25" t="s">
        <v>270</v>
      </c>
      <c r="I382" s="25" t="s">
        <v>2355</v>
      </c>
    </row>
    <row r="383" spans="1:9">
      <c r="A383" s="70" t="str">
        <f t="shared" si="16"/>
        <v>栃木県真岡市</v>
      </c>
      <c r="B383" s="22" t="s">
        <v>2687</v>
      </c>
      <c r="C383" s="70" t="s">
        <v>259</v>
      </c>
      <c r="D383" s="22" t="s">
        <v>2721</v>
      </c>
      <c r="F383" s="25" t="str">
        <f t="shared" si="15"/>
        <v>長野県茅野市</v>
      </c>
      <c r="G383" s="22" t="s">
        <v>242</v>
      </c>
      <c r="H383" s="25" t="s">
        <v>270</v>
      </c>
      <c r="I383" s="25" t="s">
        <v>2727</v>
      </c>
    </row>
    <row r="384" spans="1:9">
      <c r="A384" s="70" t="str">
        <f t="shared" si="16"/>
        <v>栃木県上三川町</v>
      </c>
      <c r="B384" s="22" t="s">
        <v>2687</v>
      </c>
      <c r="C384" s="70" t="s">
        <v>259</v>
      </c>
      <c r="D384" s="22" t="s">
        <v>2723</v>
      </c>
      <c r="F384" s="25" t="str">
        <f t="shared" si="15"/>
        <v>長野県塩尻市</v>
      </c>
      <c r="G384" s="22" t="s">
        <v>242</v>
      </c>
      <c r="H384" s="25" t="s">
        <v>270</v>
      </c>
      <c r="I384" s="25" t="s">
        <v>2556</v>
      </c>
    </row>
    <row r="385" spans="1:9">
      <c r="A385" s="70" t="str">
        <f t="shared" si="16"/>
        <v>栃木県芳賀町</v>
      </c>
      <c r="B385" s="22" t="s">
        <v>2687</v>
      </c>
      <c r="C385" s="70" t="s">
        <v>259</v>
      </c>
      <c r="D385" s="22" t="s">
        <v>2725</v>
      </c>
      <c r="F385" s="25" t="str">
        <f t="shared" si="15"/>
        <v>長野県佐久市</v>
      </c>
      <c r="G385" s="22" t="s">
        <v>242</v>
      </c>
      <c r="H385" s="25" t="s">
        <v>270</v>
      </c>
      <c r="I385" s="25" t="s">
        <v>2730</v>
      </c>
    </row>
    <row r="386" spans="1:9">
      <c r="A386" s="70" t="str">
        <f t="shared" si="16"/>
        <v>栃木県壬生町</v>
      </c>
      <c r="B386" s="22" t="s">
        <v>2687</v>
      </c>
      <c r="C386" s="70" t="s">
        <v>259</v>
      </c>
      <c r="D386" s="22" t="s">
        <v>2726</v>
      </c>
      <c r="F386" s="25" t="str">
        <f t="shared" si="15"/>
        <v>長野県千曲市</v>
      </c>
      <c r="G386" s="22" t="s">
        <v>242</v>
      </c>
      <c r="H386" s="25" t="s">
        <v>270</v>
      </c>
      <c r="I386" s="25" t="s">
        <v>2732</v>
      </c>
    </row>
    <row r="387" spans="1:9">
      <c r="A387" s="70" t="str">
        <f t="shared" si="16"/>
        <v>群馬県前橋市</v>
      </c>
      <c r="B387" s="22" t="s">
        <v>2687</v>
      </c>
      <c r="C387" s="70" t="s">
        <v>260</v>
      </c>
      <c r="D387" s="22" t="s">
        <v>2728</v>
      </c>
      <c r="F387" s="25" t="str">
        <f t="shared" ref="F387:F443" si="17">CONCATENATE(H387,I387)</f>
        <v>長野県東御市</v>
      </c>
      <c r="G387" s="22" t="s">
        <v>242</v>
      </c>
      <c r="H387" s="25" t="s">
        <v>270</v>
      </c>
      <c r="I387" s="25" t="s">
        <v>2734</v>
      </c>
    </row>
    <row r="388" spans="1:9">
      <c r="A388" s="70" t="str">
        <f t="shared" si="16"/>
        <v>群馬県桐生市</v>
      </c>
      <c r="B388" s="22" t="s">
        <v>2687</v>
      </c>
      <c r="C388" s="70" t="s">
        <v>260</v>
      </c>
      <c r="D388" s="22" t="s">
        <v>2729</v>
      </c>
      <c r="F388" s="25" t="str">
        <f t="shared" si="17"/>
        <v>長野県安曇野市</v>
      </c>
      <c r="G388" s="22" t="s">
        <v>242</v>
      </c>
      <c r="H388" s="25" t="s">
        <v>270</v>
      </c>
      <c r="I388" s="25" t="s">
        <v>2735</v>
      </c>
    </row>
    <row r="389" spans="1:9">
      <c r="A389" s="70" t="str">
        <f t="shared" si="16"/>
        <v>群馬県伊勢崎市</v>
      </c>
      <c r="B389" s="22" t="s">
        <v>2687</v>
      </c>
      <c r="C389" s="70" t="s">
        <v>260</v>
      </c>
      <c r="D389" s="22" t="s">
        <v>2731</v>
      </c>
      <c r="F389" s="25" t="str">
        <f t="shared" si="17"/>
        <v>長野県小海町</v>
      </c>
      <c r="G389" s="22" t="s">
        <v>242</v>
      </c>
      <c r="H389" s="25" t="s">
        <v>270</v>
      </c>
      <c r="I389" s="25" t="s">
        <v>1190</v>
      </c>
    </row>
    <row r="390" spans="1:9">
      <c r="A390" s="70" t="str">
        <f t="shared" si="16"/>
        <v>群馬県太田市</v>
      </c>
      <c r="B390" s="22" t="s">
        <v>2687</v>
      </c>
      <c r="C390" s="70" t="s">
        <v>260</v>
      </c>
      <c r="D390" s="22" t="s">
        <v>2733</v>
      </c>
      <c r="F390" s="25" t="str">
        <f t="shared" si="17"/>
        <v>長野県川上村</v>
      </c>
      <c r="G390" s="22" t="s">
        <v>242</v>
      </c>
      <c r="H390" s="25" t="s">
        <v>270</v>
      </c>
      <c r="I390" s="25" t="s">
        <v>1227</v>
      </c>
    </row>
    <row r="391" spans="1:9">
      <c r="A391" s="70" t="str">
        <f t="shared" si="16"/>
        <v>群馬県沼田市</v>
      </c>
      <c r="B391" s="22" t="s">
        <v>2687</v>
      </c>
      <c r="C391" s="70" t="s">
        <v>260</v>
      </c>
      <c r="D391" s="22" t="s">
        <v>2658</v>
      </c>
      <c r="F391" s="25" t="str">
        <f t="shared" si="17"/>
        <v>長野県南牧村</v>
      </c>
      <c r="G391" s="22" t="s">
        <v>242</v>
      </c>
      <c r="H391" s="25" t="s">
        <v>270</v>
      </c>
      <c r="I391" s="25" t="s">
        <v>1098</v>
      </c>
    </row>
    <row r="392" spans="1:9">
      <c r="A392" s="70" t="str">
        <f t="shared" si="16"/>
        <v>群馬県渋川市</v>
      </c>
      <c r="B392" s="22" t="s">
        <v>2687</v>
      </c>
      <c r="C392" s="70" t="s">
        <v>260</v>
      </c>
      <c r="D392" s="22" t="s">
        <v>2736</v>
      </c>
      <c r="F392" s="25" t="str">
        <f t="shared" si="17"/>
        <v>長野県南相木村</v>
      </c>
      <c r="G392" s="22" t="s">
        <v>242</v>
      </c>
      <c r="H392" s="25" t="s">
        <v>270</v>
      </c>
      <c r="I392" s="25" t="s">
        <v>1294</v>
      </c>
    </row>
    <row r="393" spans="1:9">
      <c r="A393" s="70" t="str">
        <f t="shared" ref="A393:A456" si="18">CONCATENATE(C393,D393)</f>
        <v>群馬県みどり市</v>
      </c>
      <c r="B393" s="22" t="s">
        <v>2687</v>
      </c>
      <c r="C393" s="70" t="s">
        <v>260</v>
      </c>
      <c r="D393" s="22" t="s">
        <v>2737</v>
      </c>
      <c r="F393" s="25" t="str">
        <f t="shared" si="17"/>
        <v>長野県北相木村</v>
      </c>
      <c r="G393" s="22" t="s">
        <v>242</v>
      </c>
      <c r="H393" s="25" t="s">
        <v>270</v>
      </c>
      <c r="I393" s="25" t="s">
        <v>1328</v>
      </c>
    </row>
    <row r="394" spans="1:9">
      <c r="A394" s="70" t="str">
        <f t="shared" si="18"/>
        <v>群馬県吉岡町</v>
      </c>
      <c r="B394" s="22" t="s">
        <v>2687</v>
      </c>
      <c r="C394" s="70" t="s">
        <v>260</v>
      </c>
      <c r="D394" s="22" t="s">
        <v>2738</v>
      </c>
      <c r="F394" s="25" t="str">
        <f t="shared" si="17"/>
        <v>長野県佐久穂町</v>
      </c>
      <c r="G394" s="22" t="s">
        <v>242</v>
      </c>
      <c r="H394" s="25" t="s">
        <v>270</v>
      </c>
      <c r="I394" s="25" t="s">
        <v>1362</v>
      </c>
    </row>
    <row r="395" spans="1:9">
      <c r="A395" s="70" t="str">
        <f t="shared" si="18"/>
        <v>群馬県東吾妻町</v>
      </c>
      <c r="B395" s="22" t="s">
        <v>2687</v>
      </c>
      <c r="C395" s="70" t="s">
        <v>260</v>
      </c>
      <c r="D395" s="22" t="s">
        <v>2739</v>
      </c>
      <c r="F395" s="25" t="str">
        <f t="shared" si="17"/>
        <v>長野県軽井沢町</v>
      </c>
      <c r="G395" s="22" t="s">
        <v>242</v>
      </c>
      <c r="H395" s="25" t="s">
        <v>270</v>
      </c>
      <c r="I395" s="25" t="s">
        <v>3031</v>
      </c>
    </row>
    <row r="396" spans="1:9">
      <c r="A396" s="70" t="str">
        <f t="shared" si="18"/>
        <v>群馬県玉村町</v>
      </c>
      <c r="B396" s="22" t="s">
        <v>2687</v>
      </c>
      <c r="C396" s="70" t="s">
        <v>260</v>
      </c>
      <c r="D396" s="22" t="s">
        <v>2740</v>
      </c>
      <c r="F396" s="25" t="str">
        <f t="shared" si="17"/>
        <v>長野県御代田町</v>
      </c>
      <c r="G396" s="22" t="s">
        <v>242</v>
      </c>
      <c r="H396" s="25" t="s">
        <v>270</v>
      </c>
      <c r="I396" s="25" t="s">
        <v>3032</v>
      </c>
    </row>
    <row r="397" spans="1:9">
      <c r="A397" s="70" t="str">
        <f t="shared" si="18"/>
        <v>群馬県板倉町</v>
      </c>
      <c r="B397" s="22" t="s">
        <v>2687</v>
      </c>
      <c r="C397" s="70" t="s">
        <v>260</v>
      </c>
      <c r="D397" s="22" t="s">
        <v>2741</v>
      </c>
      <c r="F397" s="25" t="str">
        <f t="shared" si="17"/>
        <v>長野県立科町</v>
      </c>
      <c r="G397" s="22" t="s">
        <v>242</v>
      </c>
      <c r="H397" s="25" t="s">
        <v>270</v>
      </c>
      <c r="I397" s="25" t="s">
        <v>3033</v>
      </c>
    </row>
    <row r="398" spans="1:9">
      <c r="A398" s="70" t="str">
        <f t="shared" si="18"/>
        <v>群馬県千代田町</v>
      </c>
      <c r="B398" s="22" t="s">
        <v>2687</v>
      </c>
      <c r="C398" s="70" t="s">
        <v>260</v>
      </c>
      <c r="D398" s="22" t="s">
        <v>2742</v>
      </c>
      <c r="F398" s="25" t="str">
        <f t="shared" si="17"/>
        <v>長野県青木村</v>
      </c>
      <c r="G398" s="22" t="s">
        <v>242</v>
      </c>
      <c r="H398" s="25" t="s">
        <v>270</v>
      </c>
      <c r="I398" s="25" t="s">
        <v>3034</v>
      </c>
    </row>
    <row r="399" spans="1:9">
      <c r="A399" s="70" t="str">
        <f t="shared" si="18"/>
        <v>群馬県大泉町</v>
      </c>
      <c r="B399" s="22" t="s">
        <v>2687</v>
      </c>
      <c r="C399" s="70" t="s">
        <v>260</v>
      </c>
      <c r="D399" s="22" t="s">
        <v>2743</v>
      </c>
      <c r="F399" s="25" t="str">
        <f t="shared" si="17"/>
        <v>長野県長和町</v>
      </c>
      <c r="G399" s="22" t="s">
        <v>242</v>
      </c>
      <c r="H399" s="25" t="s">
        <v>270</v>
      </c>
      <c r="I399" s="25" t="s">
        <v>3035</v>
      </c>
    </row>
    <row r="400" spans="1:9">
      <c r="A400" s="70" t="str">
        <f t="shared" si="18"/>
        <v>群馬県榛東村</v>
      </c>
      <c r="B400" s="22" t="s">
        <v>2687</v>
      </c>
      <c r="C400" s="70" t="s">
        <v>260</v>
      </c>
      <c r="D400" s="22" t="s">
        <v>2744</v>
      </c>
      <c r="F400" s="25" t="str">
        <f t="shared" si="17"/>
        <v>長野県下諏訪町</v>
      </c>
      <c r="G400" s="22" t="s">
        <v>242</v>
      </c>
      <c r="H400" s="25" t="s">
        <v>270</v>
      </c>
      <c r="I400" s="25" t="s">
        <v>3036</v>
      </c>
    </row>
    <row r="401" spans="1:9">
      <c r="A401" s="70" t="str">
        <f t="shared" si="18"/>
        <v>埼玉県熊谷市</v>
      </c>
      <c r="B401" s="22" t="s">
        <v>2687</v>
      </c>
      <c r="C401" s="70" t="s">
        <v>261</v>
      </c>
      <c r="D401" s="22" t="s">
        <v>2745</v>
      </c>
      <c r="F401" s="25" t="str">
        <f t="shared" si="17"/>
        <v>長野県富士見町</v>
      </c>
      <c r="G401" s="22" t="s">
        <v>242</v>
      </c>
      <c r="H401" s="25" t="s">
        <v>270</v>
      </c>
      <c r="I401" s="25" t="s">
        <v>3037</v>
      </c>
    </row>
    <row r="402" spans="1:9">
      <c r="A402" s="70" t="str">
        <f t="shared" si="18"/>
        <v>埼玉県日高市</v>
      </c>
      <c r="B402" s="22" t="s">
        <v>2687</v>
      </c>
      <c r="C402" s="70" t="s">
        <v>261</v>
      </c>
      <c r="D402" s="22" t="s">
        <v>2746</v>
      </c>
      <c r="F402" s="25" t="str">
        <f t="shared" si="17"/>
        <v>長野県原村</v>
      </c>
      <c r="G402" s="22" t="s">
        <v>242</v>
      </c>
      <c r="H402" s="25" t="s">
        <v>270</v>
      </c>
      <c r="I402" s="25" t="s">
        <v>3038</v>
      </c>
    </row>
    <row r="403" spans="1:9">
      <c r="A403" s="70" t="str">
        <f t="shared" si="18"/>
        <v>埼玉県毛呂山町</v>
      </c>
      <c r="B403" s="22" t="s">
        <v>2687</v>
      </c>
      <c r="C403" s="70" t="s">
        <v>261</v>
      </c>
      <c r="D403" s="22" t="s">
        <v>2747</v>
      </c>
      <c r="F403" s="25" t="str">
        <f t="shared" si="17"/>
        <v>長野県辰野町</v>
      </c>
      <c r="G403" s="22" t="s">
        <v>242</v>
      </c>
      <c r="H403" s="25" t="s">
        <v>270</v>
      </c>
      <c r="I403" s="25" t="s">
        <v>2751</v>
      </c>
    </row>
    <row r="404" spans="1:9">
      <c r="A404" s="70" t="str">
        <f t="shared" si="18"/>
        <v>埼玉県越生町</v>
      </c>
      <c r="B404" s="22" t="s">
        <v>2687</v>
      </c>
      <c r="C404" s="70" t="s">
        <v>261</v>
      </c>
      <c r="D404" s="22" t="s">
        <v>2748</v>
      </c>
      <c r="F404" s="25" t="str">
        <f t="shared" si="17"/>
        <v>長野県箕輪町</v>
      </c>
      <c r="G404" s="22" t="s">
        <v>242</v>
      </c>
      <c r="H404" s="25" t="s">
        <v>270</v>
      </c>
      <c r="I404" s="25" t="s">
        <v>2753</v>
      </c>
    </row>
    <row r="405" spans="1:9">
      <c r="A405" s="70" t="str">
        <f t="shared" si="18"/>
        <v>埼玉県嵐山町</v>
      </c>
      <c r="B405" s="22" t="s">
        <v>2687</v>
      </c>
      <c r="C405" s="70" t="s">
        <v>261</v>
      </c>
      <c r="D405" s="22" t="s">
        <v>2749</v>
      </c>
      <c r="F405" s="25" t="str">
        <f t="shared" si="17"/>
        <v>長野県飯島町</v>
      </c>
      <c r="G405" s="22" t="s">
        <v>242</v>
      </c>
      <c r="H405" s="25" t="s">
        <v>270</v>
      </c>
      <c r="I405" s="25" t="s">
        <v>2755</v>
      </c>
    </row>
    <row r="406" spans="1:9">
      <c r="A406" s="70" t="str">
        <f t="shared" si="18"/>
        <v>埼玉県吉見町</v>
      </c>
      <c r="B406" s="22" t="s">
        <v>2687</v>
      </c>
      <c r="C406" s="70" t="s">
        <v>261</v>
      </c>
      <c r="D406" s="22" t="s">
        <v>2750</v>
      </c>
      <c r="F406" s="25" t="str">
        <f t="shared" si="17"/>
        <v>長野県南箕輪村</v>
      </c>
      <c r="G406" s="22" t="s">
        <v>242</v>
      </c>
      <c r="H406" s="25" t="s">
        <v>270</v>
      </c>
      <c r="I406" s="25" t="s">
        <v>2757</v>
      </c>
    </row>
    <row r="407" spans="1:9">
      <c r="A407" s="70" t="str">
        <f t="shared" si="18"/>
        <v>千葉県鴨川市</v>
      </c>
      <c r="B407" s="22" t="s">
        <v>2687</v>
      </c>
      <c r="C407" s="70" t="s">
        <v>262</v>
      </c>
      <c r="D407" s="22" t="s">
        <v>2752</v>
      </c>
      <c r="F407" s="25" t="str">
        <f t="shared" si="17"/>
        <v>長野県宮田村</v>
      </c>
      <c r="G407" s="22" t="s">
        <v>242</v>
      </c>
      <c r="H407" s="25" t="s">
        <v>270</v>
      </c>
      <c r="I407" s="25" t="s">
        <v>2759</v>
      </c>
    </row>
    <row r="408" spans="1:9">
      <c r="A408" s="70" t="str">
        <f t="shared" si="18"/>
        <v>千葉県八街市</v>
      </c>
      <c r="B408" s="22" t="s">
        <v>2687</v>
      </c>
      <c r="C408" s="70" t="s">
        <v>262</v>
      </c>
      <c r="D408" s="22" t="s">
        <v>2754</v>
      </c>
      <c r="F408" s="25" t="str">
        <f t="shared" si="17"/>
        <v>長野県阿智村</v>
      </c>
      <c r="G408" s="22" t="s">
        <v>242</v>
      </c>
      <c r="H408" s="25" t="s">
        <v>270</v>
      </c>
      <c r="I408" s="25" t="s">
        <v>2761</v>
      </c>
    </row>
    <row r="409" spans="1:9">
      <c r="A409" s="70" t="str">
        <f t="shared" si="18"/>
        <v>千葉県富里市</v>
      </c>
      <c r="B409" s="22" t="s">
        <v>2687</v>
      </c>
      <c r="C409" s="70" t="s">
        <v>262</v>
      </c>
      <c r="D409" s="22" t="s">
        <v>2756</v>
      </c>
      <c r="F409" s="25" t="str">
        <f t="shared" si="17"/>
        <v>長野県平谷村</v>
      </c>
      <c r="G409" s="22" t="s">
        <v>242</v>
      </c>
      <c r="H409" s="25" t="s">
        <v>270</v>
      </c>
      <c r="I409" s="25" t="s">
        <v>2763</v>
      </c>
    </row>
    <row r="410" spans="1:9">
      <c r="A410" s="70" t="str">
        <f t="shared" si="18"/>
        <v>千葉県山武市</v>
      </c>
      <c r="B410" s="22" t="s">
        <v>2687</v>
      </c>
      <c r="C410" s="70" t="s">
        <v>262</v>
      </c>
      <c r="D410" s="22" t="s">
        <v>2758</v>
      </c>
      <c r="F410" s="25" t="str">
        <f t="shared" si="17"/>
        <v>長野県根羽村</v>
      </c>
      <c r="G410" s="22" t="s">
        <v>242</v>
      </c>
      <c r="H410" s="25" t="s">
        <v>270</v>
      </c>
      <c r="I410" s="25" t="s">
        <v>2764</v>
      </c>
    </row>
    <row r="411" spans="1:9">
      <c r="A411" s="70" t="str">
        <f t="shared" si="18"/>
        <v>千葉県九十九里町</v>
      </c>
      <c r="B411" s="22" t="s">
        <v>2687</v>
      </c>
      <c r="C411" s="70" t="s">
        <v>262</v>
      </c>
      <c r="D411" s="22" t="s">
        <v>2760</v>
      </c>
      <c r="F411" s="25" t="str">
        <f t="shared" si="17"/>
        <v>長野県下條村</v>
      </c>
      <c r="G411" s="22" t="s">
        <v>242</v>
      </c>
      <c r="H411" s="25" t="s">
        <v>270</v>
      </c>
      <c r="I411" s="25" t="s">
        <v>2766</v>
      </c>
    </row>
    <row r="412" spans="1:9">
      <c r="A412" s="70" t="str">
        <f t="shared" si="18"/>
        <v>千葉県芝山町</v>
      </c>
      <c r="B412" s="22" t="s">
        <v>2687</v>
      </c>
      <c r="C412" s="70" t="s">
        <v>262</v>
      </c>
      <c r="D412" s="22" t="s">
        <v>2762</v>
      </c>
      <c r="F412" s="25" t="str">
        <f t="shared" si="17"/>
        <v>長野県売木村</v>
      </c>
      <c r="G412" s="22" t="s">
        <v>242</v>
      </c>
      <c r="H412" s="25" t="s">
        <v>270</v>
      </c>
      <c r="I412" s="25" t="s">
        <v>2768</v>
      </c>
    </row>
    <row r="413" spans="1:9">
      <c r="A413" s="70" t="str">
        <f t="shared" si="18"/>
        <v>千葉県大多喜町</v>
      </c>
      <c r="B413" s="22" t="s">
        <v>2687</v>
      </c>
      <c r="C413" s="70" t="s">
        <v>262</v>
      </c>
      <c r="D413" s="22" t="s">
        <v>3100</v>
      </c>
      <c r="F413" s="25" t="str">
        <f t="shared" si="17"/>
        <v>長野県大鹿村</v>
      </c>
      <c r="G413" s="22" t="s">
        <v>242</v>
      </c>
      <c r="H413" s="25" t="s">
        <v>270</v>
      </c>
      <c r="I413" s="25" t="s">
        <v>2770</v>
      </c>
    </row>
    <row r="414" spans="1:9">
      <c r="A414" s="70" t="str">
        <f t="shared" si="18"/>
        <v>東京都武蔵村山市</v>
      </c>
      <c r="B414" s="22" t="s">
        <v>2687</v>
      </c>
      <c r="C414" s="70" t="s">
        <v>263</v>
      </c>
      <c r="D414" s="22" t="s">
        <v>2765</v>
      </c>
      <c r="F414" s="25" t="str">
        <f t="shared" si="17"/>
        <v>長野県上松町</v>
      </c>
      <c r="G414" s="22" t="s">
        <v>242</v>
      </c>
      <c r="H414" s="25" t="s">
        <v>270</v>
      </c>
      <c r="I414" s="25" t="s">
        <v>2772</v>
      </c>
    </row>
    <row r="415" spans="1:9">
      <c r="A415" s="70" t="str">
        <f t="shared" si="18"/>
        <v>東京都瑞穂町</v>
      </c>
      <c r="B415" s="22" t="s">
        <v>2687</v>
      </c>
      <c r="C415" s="70" t="s">
        <v>263</v>
      </c>
      <c r="D415" s="22" t="s">
        <v>2767</v>
      </c>
      <c r="F415" s="25" t="str">
        <f t="shared" si="17"/>
        <v>長野県木祖村</v>
      </c>
      <c r="G415" s="22" t="s">
        <v>242</v>
      </c>
      <c r="H415" s="25" t="s">
        <v>270</v>
      </c>
      <c r="I415" s="25" t="s">
        <v>2773</v>
      </c>
    </row>
    <row r="416" spans="1:9">
      <c r="A416" s="70" t="str">
        <f t="shared" si="18"/>
        <v>神奈川県箱根町</v>
      </c>
      <c r="B416" s="22" t="s">
        <v>2687</v>
      </c>
      <c r="C416" s="70" t="s">
        <v>264</v>
      </c>
      <c r="D416" s="22" t="s">
        <v>2769</v>
      </c>
      <c r="F416" s="25" t="str">
        <f t="shared" si="17"/>
        <v>長野県王滝村</v>
      </c>
      <c r="G416" s="22" t="s">
        <v>242</v>
      </c>
      <c r="H416" s="25" t="s">
        <v>270</v>
      </c>
      <c r="I416" s="25" t="s">
        <v>2774</v>
      </c>
    </row>
    <row r="417" spans="1:9">
      <c r="A417" s="70" t="str">
        <f t="shared" si="18"/>
        <v>新潟県新潟市</v>
      </c>
      <c r="B417" s="22" t="s">
        <v>2687</v>
      </c>
      <c r="C417" s="70" t="s">
        <v>265</v>
      </c>
      <c r="D417" s="22" t="s">
        <v>2771</v>
      </c>
      <c r="F417" s="25" t="str">
        <f t="shared" si="17"/>
        <v>長野県大桑村</v>
      </c>
      <c r="G417" s="22" t="s">
        <v>242</v>
      </c>
      <c r="H417" s="25" t="s">
        <v>270</v>
      </c>
      <c r="I417" s="25" t="s">
        <v>2775</v>
      </c>
    </row>
    <row r="418" spans="1:9">
      <c r="A418" s="70" t="str">
        <f t="shared" si="18"/>
        <v>富山県富山市</v>
      </c>
      <c r="B418" s="22" t="s">
        <v>2687</v>
      </c>
      <c r="C418" s="70" t="s">
        <v>266</v>
      </c>
      <c r="D418" s="22" t="s">
        <v>2463</v>
      </c>
      <c r="F418" s="25" t="str">
        <f t="shared" si="17"/>
        <v>長野県木曽町</v>
      </c>
      <c r="G418" s="22" t="s">
        <v>242</v>
      </c>
      <c r="H418" s="25" t="s">
        <v>270</v>
      </c>
      <c r="I418" s="25" t="s">
        <v>2776</v>
      </c>
    </row>
    <row r="419" spans="1:9">
      <c r="A419" s="70" t="str">
        <f t="shared" si="18"/>
        <v>富山県南砺市</v>
      </c>
      <c r="B419" s="22" t="s">
        <v>2687</v>
      </c>
      <c r="C419" s="70" t="s">
        <v>266</v>
      </c>
      <c r="D419" s="22" t="s">
        <v>2469</v>
      </c>
      <c r="F419" s="25" t="str">
        <f t="shared" si="17"/>
        <v>長野県麻績村</v>
      </c>
      <c r="G419" s="22" t="s">
        <v>242</v>
      </c>
      <c r="H419" s="25" t="s">
        <v>270</v>
      </c>
      <c r="I419" s="25" t="s">
        <v>1853</v>
      </c>
    </row>
    <row r="420" spans="1:9">
      <c r="A420" s="70" t="str">
        <f t="shared" si="18"/>
        <v>富山県上市町</v>
      </c>
      <c r="B420" s="22" t="s">
        <v>2687</v>
      </c>
      <c r="C420" s="70" t="s">
        <v>266</v>
      </c>
      <c r="D420" s="22" t="s">
        <v>2343</v>
      </c>
      <c r="F420" s="25" t="str">
        <f t="shared" si="17"/>
        <v>長野県生坂村</v>
      </c>
      <c r="G420" s="22" t="s">
        <v>242</v>
      </c>
      <c r="H420" s="25" t="s">
        <v>270</v>
      </c>
      <c r="I420" s="25" t="s">
        <v>1858</v>
      </c>
    </row>
    <row r="421" spans="1:9">
      <c r="A421" s="70" t="str">
        <f t="shared" si="18"/>
        <v>富山県立山町</v>
      </c>
      <c r="B421" s="22" t="s">
        <v>2687</v>
      </c>
      <c r="C421" s="70" t="s">
        <v>266</v>
      </c>
      <c r="D421" s="22" t="s">
        <v>2346</v>
      </c>
      <c r="F421" s="25" t="str">
        <f t="shared" si="17"/>
        <v>長野県山形村</v>
      </c>
      <c r="G421" s="22" t="s">
        <v>242</v>
      </c>
      <c r="H421" s="25" t="s">
        <v>270</v>
      </c>
      <c r="I421" s="25" t="s">
        <v>1863</v>
      </c>
    </row>
    <row r="422" spans="1:9">
      <c r="A422" s="70" t="str">
        <f t="shared" si="18"/>
        <v>富山県舟橋村</v>
      </c>
      <c r="B422" s="22" t="s">
        <v>2687</v>
      </c>
      <c r="C422" s="70" t="s">
        <v>266</v>
      </c>
      <c r="D422" s="22" t="s">
        <v>2777</v>
      </c>
      <c r="F422" s="25" t="str">
        <f t="shared" si="17"/>
        <v>長野県朝日村</v>
      </c>
      <c r="G422" s="22" t="s">
        <v>242</v>
      </c>
      <c r="H422" s="25" t="s">
        <v>270</v>
      </c>
      <c r="I422" s="25" t="s">
        <v>1867</v>
      </c>
    </row>
    <row r="423" spans="1:9">
      <c r="A423" s="70" t="str">
        <f t="shared" si="18"/>
        <v>石川県金沢市</v>
      </c>
      <c r="B423" s="22" t="s">
        <v>2687</v>
      </c>
      <c r="C423" s="70" t="s">
        <v>267</v>
      </c>
      <c r="D423" s="22" t="s">
        <v>2778</v>
      </c>
      <c r="F423" s="25" t="str">
        <f t="shared" si="17"/>
        <v>長野県筑北村</v>
      </c>
      <c r="G423" s="22" t="s">
        <v>242</v>
      </c>
      <c r="H423" s="25" t="s">
        <v>270</v>
      </c>
      <c r="I423" s="25" t="s">
        <v>1870</v>
      </c>
    </row>
    <row r="424" spans="1:9">
      <c r="A424" s="70" t="str">
        <f t="shared" si="18"/>
        <v>石川県津幡町</v>
      </c>
      <c r="B424" s="22" t="s">
        <v>2687</v>
      </c>
      <c r="C424" s="70" t="s">
        <v>267</v>
      </c>
      <c r="D424" s="22" t="s">
        <v>2779</v>
      </c>
      <c r="F424" s="25" t="str">
        <f t="shared" si="17"/>
        <v>長野県池田町</v>
      </c>
      <c r="G424" s="22" t="s">
        <v>242</v>
      </c>
      <c r="H424" s="25" t="s">
        <v>270</v>
      </c>
      <c r="I424" s="25" t="s">
        <v>3039</v>
      </c>
    </row>
    <row r="425" spans="1:9">
      <c r="A425" s="70" t="str">
        <f t="shared" si="18"/>
        <v>石川県内灘町</v>
      </c>
      <c r="B425" s="22" t="s">
        <v>2687</v>
      </c>
      <c r="C425" s="70" t="s">
        <v>267</v>
      </c>
      <c r="D425" s="22" t="s">
        <v>2780</v>
      </c>
      <c r="F425" s="25" t="str">
        <f t="shared" si="17"/>
        <v>長野県松川村</v>
      </c>
      <c r="G425" s="22" t="s">
        <v>242</v>
      </c>
      <c r="H425" s="25" t="s">
        <v>270</v>
      </c>
      <c r="I425" s="25" t="s">
        <v>3040</v>
      </c>
    </row>
    <row r="426" spans="1:9">
      <c r="A426" s="70" t="str">
        <f t="shared" si="18"/>
        <v>福井県福井市</v>
      </c>
      <c r="B426" s="22" t="s">
        <v>2687</v>
      </c>
      <c r="C426" s="70" t="s">
        <v>268</v>
      </c>
      <c r="D426" s="22" t="s">
        <v>2781</v>
      </c>
      <c r="F426" s="25" t="str">
        <f t="shared" si="17"/>
        <v>長野県白馬村</v>
      </c>
      <c r="G426" s="22" t="s">
        <v>242</v>
      </c>
      <c r="H426" s="25" t="s">
        <v>270</v>
      </c>
      <c r="I426" s="25" t="s">
        <v>3041</v>
      </c>
    </row>
    <row r="427" spans="1:9">
      <c r="A427" s="70" t="str">
        <f t="shared" si="18"/>
        <v>山梨県南アルプス市</v>
      </c>
      <c r="B427" s="22" t="s">
        <v>2687</v>
      </c>
      <c r="C427" s="70" t="s">
        <v>269</v>
      </c>
      <c r="D427" s="22" t="s">
        <v>2782</v>
      </c>
      <c r="F427" s="25" t="str">
        <f t="shared" si="17"/>
        <v>長野県小谷村</v>
      </c>
      <c r="G427" s="22" t="s">
        <v>242</v>
      </c>
      <c r="H427" s="25" t="s">
        <v>270</v>
      </c>
      <c r="I427" s="25" t="s">
        <v>3042</v>
      </c>
    </row>
    <row r="428" spans="1:9">
      <c r="A428" s="70" t="str">
        <f t="shared" si="18"/>
        <v>山梨県北杜市</v>
      </c>
      <c r="B428" s="22" t="s">
        <v>2687</v>
      </c>
      <c r="C428" s="70" t="s">
        <v>269</v>
      </c>
      <c r="D428" s="22" t="s">
        <v>2404</v>
      </c>
      <c r="F428" s="25" t="str">
        <f t="shared" si="17"/>
        <v>長野県坂城町</v>
      </c>
      <c r="G428" s="22" t="s">
        <v>242</v>
      </c>
      <c r="H428" s="25" t="s">
        <v>270</v>
      </c>
      <c r="I428" s="25" t="s">
        <v>3043</v>
      </c>
    </row>
    <row r="429" spans="1:9">
      <c r="A429" s="70" t="str">
        <f t="shared" si="18"/>
        <v>山梨県甲斐市</v>
      </c>
      <c r="B429" s="22" t="s">
        <v>2687</v>
      </c>
      <c r="C429" s="70" t="s">
        <v>269</v>
      </c>
      <c r="D429" s="22" t="s">
        <v>2783</v>
      </c>
      <c r="F429" s="25" t="str">
        <f t="shared" si="17"/>
        <v>長野県小布施町</v>
      </c>
      <c r="G429" s="22" t="s">
        <v>242</v>
      </c>
      <c r="H429" s="25" t="s">
        <v>270</v>
      </c>
      <c r="I429" s="25" t="s">
        <v>3044</v>
      </c>
    </row>
    <row r="430" spans="1:9">
      <c r="A430" s="70" t="str">
        <f t="shared" si="18"/>
        <v>山梨県上野原市</v>
      </c>
      <c r="B430" s="22" t="s">
        <v>2687</v>
      </c>
      <c r="C430" s="70" t="s">
        <v>269</v>
      </c>
      <c r="D430" s="22" t="s">
        <v>2784</v>
      </c>
      <c r="F430" s="25" t="str">
        <f t="shared" si="17"/>
        <v>長野県高山村</v>
      </c>
      <c r="G430" s="22" t="s">
        <v>242</v>
      </c>
      <c r="H430" s="25" t="s">
        <v>270</v>
      </c>
      <c r="I430" s="25" t="s">
        <v>3045</v>
      </c>
    </row>
    <row r="431" spans="1:9">
      <c r="A431" s="70" t="str">
        <f t="shared" si="18"/>
        <v>山梨県中央市</v>
      </c>
      <c r="B431" s="22" t="s">
        <v>2687</v>
      </c>
      <c r="C431" s="70" t="s">
        <v>269</v>
      </c>
      <c r="D431" s="22" t="s">
        <v>2785</v>
      </c>
      <c r="F431" s="25" t="str">
        <f t="shared" si="17"/>
        <v>長野県山ノ内町</v>
      </c>
      <c r="G431" s="22" t="s">
        <v>242</v>
      </c>
      <c r="H431" s="25" t="s">
        <v>270</v>
      </c>
      <c r="I431" s="25" t="s">
        <v>3046</v>
      </c>
    </row>
    <row r="432" spans="1:9">
      <c r="A432" s="70" t="str">
        <f t="shared" si="18"/>
        <v>山梨県市川三郷町</v>
      </c>
      <c r="B432" s="22" t="s">
        <v>2687</v>
      </c>
      <c r="C432" s="70" t="s">
        <v>269</v>
      </c>
      <c r="D432" s="22" t="s">
        <v>2786</v>
      </c>
      <c r="F432" s="25" t="str">
        <f t="shared" si="17"/>
        <v>長野県木島平村</v>
      </c>
      <c r="G432" s="22" t="s">
        <v>242</v>
      </c>
      <c r="H432" s="25" t="s">
        <v>270</v>
      </c>
      <c r="I432" s="25" t="s">
        <v>3047</v>
      </c>
    </row>
    <row r="433" spans="1:9">
      <c r="A433" s="70" t="str">
        <f t="shared" si="18"/>
        <v>山梨県早川町</v>
      </c>
      <c r="B433" s="22" t="s">
        <v>2687</v>
      </c>
      <c r="C433" s="70" t="s">
        <v>269</v>
      </c>
      <c r="D433" s="22" t="s">
        <v>2787</v>
      </c>
      <c r="F433" s="25" t="str">
        <f t="shared" si="17"/>
        <v>長野県野沢温泉村</v>
      </c>
      <c r="G433" s="22" t="s">
        <v>242</v>
      </c>
      <c r="H433" s="25" t="s">
        <v>270</v>
      </c>
      <c r="I433" s="25" t="s">
        <v>3048</v>
      </c>
    </row>
    <row r="434" spans="1:9">
      <c r="A434" s="70" t="str">
        <f t="shared" si="18"/>
        <v>山梨県身延町</v>
      </c>
      <c r="B434" s="22" t="s">
        <v>2687</v>
      </c>
      <c r="C434" s="70" t="s">
        <v>269</v>
      </c>
      <c r="D434" s="22" t="s">
        <v>2788</v>
      </c>
      <c r="F434" s="25" t="str">
        <f t="shared" si="17"/>
        <v>長野県信濃町</v>
      </c>
      <c r="G434" s="22" t="s">
        <v>242</v>
      </c>
      <c r="H434" s="25" t="s">
        <v>270</v>
      </c>
      <c r="I434" s="25" t="s">
        <v>3049</v>
      </c>
    </row>
    <row r="435" spans="1:9">
      <c r="A435" s="70" t="str">
        <f t="shared" si="18"/>
        <v>山梨県南部町</v>
      </c>
      <c r="B435" s="22" t="s">
        <v>2687</v>
      </c>
      <c r="C435" s="70" t="s">
        <v>269</v>
      </c>
      <c r="D435" s="22" t="s">
        <v>2789</v>
      </c>
      <c r="F435" s="25" t="str">
        <f t="shared" si="17"/>
        <v>長野県小川村</v>
      </c>
      <c r="G435" s="22" t="s">
        <v>242</v>
      </c>
      <c r="H435" s="25" t="s">
        <v>270</v>
      </c>
      <c r="I435" s="25" t="s">
        <v>3050</v>
      </c>
    </row>
    <row r="436" spans="1:9">
      <c r="A436" s="70" t="str">
        <f t="shared" si="18"/>
        <v>山梨県昭和町</v>
      </c>
      <c r="B436" s="22" t="s">
        <v>2687</v>
      </c>
      <c r="C436" s="70" t="s">
        <v>269</v>
      </c>
      <c r="D436" s="22" t="s">
        <v>2790</v>
      </c>
      <c r="F436" s="25" t="str">
        <f t="shared" si="17"/>
        <v>長野県飯綱町</v>
      </c>
      <c r="G436" s="22" t="s">
        <v>242</v>
      </c>
      <c r="H436" s="25" t="s">
        <v>270</v>
      </c>
      <c r="I436" s="25" t="s">
        <v>3051</v>
      </c>
    </row>
    <row r="437" spans="1:9">
      <c r="A437" s="70" t="str">
        <f t="shared" si="18"/>
        <v>山梨県富士河口湖町</v>
      </c>
      <c r="B437" s="22" t="s">
        <v>2687</v>
      </c>
      <c r="C437" s="70" t="s">
        <v>269</v>
      </c>
      <c r="D437" s="22" t="s">
        <v>2791</v>
      </c>
      <c r="F437" s="25" t="str">
        <f t="shared" si="17"/>
        <v>長野県栄村</v>
      </c>
      <c r="G437" s="22" t="s">
        <v>242</v>
      </c>
      <c r="H437" s="25" t="s">
        <v>270</v>
      </c>
      <c r="I437" s="25" t="s">
        <v>3052</v>
      </c>
    </row>
    <row r="438" spans="1:9">
      <c r="A438" s="70" t="str">
        <f t="shared" si="18"/>
        <v>山梨県道志村</v>
      </c>
      <c r="B438" s="22" t="s">
        <v>2687</v>
      </c>
      <c r="C438" s="70" t="s">
        <v>269</v>
      </c>
      <c r="D438" s="22" t="s">
        <v>2792</v>
      </c>
      <c r="F438" s="25" t="str">
        <f t="shared" si="17"/>
        <v>岐阜県高山市</v>
      </c>
      <c r="G438" s="22" t="s">
        <v>242</v>
      </c>
      <c r="H438" s="25" t="s">
        <v>271</v>
      </c>
      <c r="I438" s="25" t="s">
        <v>2480</v>
      </c>
    </row>
    <row r="439" spans="1:9">
      <c r="A439" s="70" t="str">
        <f t="shared" si="18"/>
        <v>長野県長野市</v>
      </c>
      <c r="B439" s="22" t="s">
        <v>2687</v>
      </c>
      <c r="C439" s="70" t="s">
        <v>270</v>
      </c>
      <c r="D439" s="22" t="s">
        <v>2478</v>
      </c>
      <c r="F439" s="25" t="str">
        <f t="shared" si="17"/>
        <v>岐阜県飛騨市</v>
      </c>
      <c r="G439" s="22" t="s">
        <v>242</v>
      </c>
      <c r="H439" s="25" t="s">
        <v>271</v>
      </c>
      <c r="I439" s="25" t="s">
        <v>2482</v>
      </c>
    </row>
    <row r="440" spans="1:9">
      <c r="A440" s="70" t="str">
        <f t="shared" si="18"/>
        <v>長野県松本市</v>
      </c>
      <c r="B440" s="22" t="s">
        <v>2687</v>
      </c>
      <c r="C440" s="70" t="s">
        <v>270</v>
      </c>
      <c r="D440" s="22" t="s">
        <v>2706</v>
      </c>
      <c r="F440" s="25" t="str">
        <f t="shared" si="17"/>
        <v>岐阜県郡上市</v>
      </c>
      <c r="G440" s="22" t="s">
        <v>242</v>
      </c>
      <c r="H440" s="25" t="s">
        <v>271</v>
      </c>
      <c r="I440" s="25" t="s">
        <v>2794</v>
      </c>
    </row>
    <row r="441" spans="1:9">
      <c r="A441" s="70" t="str">
        <f t="shared" si="18"/>
        <v>長野県上田市</v>
      </c>
      <c r="B441" s="22" t="s">
        <v>2687</v>
      </c>
      <c r="C441" s="70" t="s">
        <v>270</v>
      </c>
      <c r="D441" s="22" t="s">
        <v>2708</v>
      </c>
      <c r="F441" s="25" t="str">
        <f t="shared" si="17"/>
        <v>岐阜県白川村</v>
      </c>
      <c r="G441" s="22" t="s">
        <v>242</v>
      </c>
      <c r="H441" s="25" t="s">
        <v>271</v>
      </c>
      <c r="I441" s="25" t="s">
        <v>2379</v>
      </c>
    </row>
    <row r="442" spans="1:9">
      <c r="A442" s="70" t="str">
        <f t="shared" si="18"/>
        <v>長野県岡谷市</v>
      </c>
      <c r="B442" s="22" t="s">
        <v>2687</v>
      </c>
      <c r="C442" s="70" t="s">
        <v>270</v>
      </c>
      <c r="D442" s="22" t="s">
        <v>2710</v>
      </c>
      <c r="F442" s="25" t="str">
        <f t="shared" si="17"/>
        <v>岡山県新庄村</v>
      </c>
      <c r="G442" s="22" t="s">
        <v>242</v>
      </c>
      <c r="H442" s="25" t="s">
        <v>283</v>
      </c>
      <c r="I442" s="25" t="s">
        <v>3053</v>
      </c>
    </row>
    <row r="443" spans="1:9">
      <c r="A443" s="70" t="str">
        <f t="shared" si="18"/>
        <v>長野県飯田市</v>
      </c>
      <c r="B443" s="22" t="s">
        <v>2687</v>
      </c>
      <c r="C443" s="70" t="s">
        <v>270</v>
      </c>
      <c r="D443" s="22" t="s">
        <v>2793</v>
      </c>
      <c r="F443" s="25" t="str">
        <f t="shared" si="17"/>
        <v>広島県安芸太田町</v>
      </c>
      <c r="G443" s="22" t="s">
        <v>242</v>
      </c>
      <c r="H443" s="25" t="s">
        <v>284</v>
      </c>
      <c r="I443" s="25" t="s">
        <v>2795</v>
      </c>
    </row>
    <row r="444" spans="1:9">
      <c r="A444" s="70" t="str">
        <f t="shared" si="18"/>
        <v>長野県諏訪市</v>
      </c>
      <c r="B444" s="22" t="s">
        <v>2687</v>
      </c>
      <c r="C444" s="70" t="s">
        <v>270</v>
      </c>
      <c r="D444" s="22" t="s">
        <v>2712</v>
      </c>
    </row>
    <row r="445" spans="1:9">
      <c r="A445" s="70" t="str">
        <f t="shared" si="18"/>
        <v>長野県伊那市</v>
      </c>
      <c r="B445" s="22" t="s">
        <v>2687</v>
      </c>
      <c r="C445" s="70" t="s">
        <v>270</v>
      </c>
      <c r="D445" s="22" t="s">
        <v>2718</v>
      </c>
    </row>
    <row r="446" spans="1:9">
      <c r="A446" s="70" t="str">
        <f t="shared" si="18"/>
        <v>長野県大町市</v>
      </c>
      <c r="B446" s="22" t="s">
        <v>2687</v>
      </c>
      <c r="C446" s="70" t="s">
        <v>270</v>
      </c>
      <c r="D446" s="22" t="s">
        <v>2724</v>
      </c>
    </row>
    <row r="447" spans="1:9">
      <c r="A447" s="70" t="str">
        <f t="shared" si="18"/>
        <v>長野県茅野市</v>
      </c>
      <c r="B447" s="22" t="s">
        <v>2687</v>
      </c>
      <c r="C447" s="70" t="s">
        <v>270</v>
      </c>
      <c r="D447" s="22" t="s">
        <v>2727</v>
      </c>
    </row>
    <row r="448" spans="1:9">
      <c r="A448" s="70" t="str">
        <f t="shared" si="18"/>
        <v>長野県長和町</v>
      </c>
      <c r="B448" s="22" t="s">
        <v>2687</v>
      </c>
      <c r="C448" s="70" t="s">
        <v>270</v>
      </c>
      <c r="D448" s="22" t="s">
        <v>2796</v>
      </c>
    </row>
    <row r="449" spans="1:4">
      <c r="A449" s="70" t="str">
        <f t="shared" si="18"/>
        <v>長野県下諏訪町</v>
      </c>
      <c r="B449" s="22" t="s">
        <v>2687</v>
      </c>
      <c r="C449" s="70" t="s">
        <v>270</v>
      </c>
      <c r="D449" s="22" t="s">
        <v>2797</v>
      </c>
    </row>
    <row r="450" spans="1:4">
      <c r="A450" s="70" t="str">
        <f t="shared" si="18"/>
        <v>長野県辰野町</v>
      </c>
      <c r="B450" s="22" t="s">
        <v>2687</v>
      </c>
      <c r="C450" s="70" t="s">
        <v>270</v>
      </c>
      <c r="D450" s="22" t="s">
        <v>2798</v>
      </c>
    </row>
    <row r="451" spans="1:4">
      <c r="A451" s="70" t="str">
        <f t="shared" si="18"/>
        <v>長野県箕輪町</v>
      </c>
      <c r="B451" s="22" t="s">
        <v>2687</v>
      </c>
      <c r="C451" s="70" t="s">
        <v>270</v>
      </c>
      <c r="D451" s="22" t="s">
        <v>2753</v>
      </c>
    </row>
    <row r="452" spans="1:4">
      <c r="A452" s="70" t="str">
        <f t="shared" si="18"/>
        <v>長野県木曽町</v>
      </c>
      <c r="B452" s="22" t="s">
        <v>2687</v>
      </c>
      <c r="C452" s="70" t="s">
        <v>270</v>
      </c>
      <c r="D452" s="22" t="s">
        <v>2799</v>
      </c>
    </row>
    <row r="453" spans="1:4">
      <c r="A453" s="70" t="str">
        <f t="shared" si="18"/>
        <v>長野県南箕輪村</v>
      </c>
      <c r="B453" s="22" t="s">
        <v>2687</v>
      </c>
      <c r="C453" s="70" t="s">
        <v>270</v>
      </c>
      <c r="D453" s="22" t="s">
        <v>2800</v>
      </c>
    </row>
    <row r="454" spans="1:4">
      <c r="A454" s="70" t="str">
        <f t="shared" si="18"/>
        <v>長野県大鹿村</v>
      </c>
      <c r="B454" s="22" t="s">
        <v>2687</v>
      </c>
      <c r="C454" s="70" t="s">
        <v>270</v>
      </c>
      <c r="D454" s="22" t="s">
        <v>2770</v>
      </c>
    </row>
    <row r="455" spans="1:4">
      <c r="A455" s="70" t="str">
        <f t="shared" si="18"/>
        <v>長野県木祖村</v>
      </c>
      <c r="B455" s="22" t="s">
        <v>2687</v>
      </c>
      <c r="C455" s="70" t="s">
        <v>270</v>
      </c>
      <c r="D455" s="22" t="s">
        <v>2773</v>
      </c>
    </row>
    <row r="456" spans="1:4">
      <c r="A456" s="70" t="str">
        <f t="shared" si="18"/>
        <v>長野県朝日村</v>
      </c>
      <c r="B456" s="22" t="s">
        <v>2687</v>
      </c>
      <c r="C456" s="70" t="s">
        <v>270</v>
      </c>
      <c r="D456" s="22" t="s">
        <v>2801</v>
      </c>
    </row>
    <row r="457" spans="1:4">
      <c r="A457" s="70" t="str">
        <f t="shared" ref="A457:A520" si="19">CONCATENATE(C457,D457)</f>
        <v>長野県筑北村</v>
      </c>
      <c r="B457" s="22" t="s">
        <v>2687</v>
      </c>
      <c r="C457" s="70" t="s">
        <v>270</v>
      </c>
      <c r="D457" s="22" t="s">
        <v>2802</v>
      </c>
    </row>
    <row r="458" spans="1:4">
      <c r="A458" s="70" t="str">
        <f t="shared" si="19"/>
        <v>岐阜県大垣市</v>
      </c>
      <c r="B458" s="22" t="s">
        <v>2687</v>
      </c>
      <c r="C458" s="70" t="s">
        <v>271</v>
      </c>
      <c r="D458" s="22" t="s">
        <v>2803</v>
      </c>
    </row>
    <row r="459" spans="1:4">
      <c r="A459" s="70" t="str">
        <f t="shared" si="19"/>
        <v>岐阜県高山市</v>
      </c>
      <c r="B459" s="22" t="s">
        <v>2687</v>
      </c>
      <c r="C459" s="70" t="s">
        <v>271</v>
      </c>
      <c r="D459" s="22" t="s">
        <v>2480</v>
      </c>
    </row>
    <row r="460" spans="1:4">
      <c r="A460" s="70" t="str">
        <f t="shared" si="19"/>
        <v>岐阜県多治見市</v>
      </c>
      <c r="B460" s="22" t="s">
        <v>2687</v>
      </c>
      <c r="C460" s="70" t="s">
        <v>271</v>
      </c>
      <c r="D460" s="22" t="s">
        <v>2804</v>
      </c>
    </row>
    <row r="461" spans="1:4">
      <c r="A461" s="70" t="str">
        <f t="shared" si="19"/>
        <v>岐阜県関市</v>
      </c>
      <c r="B461" s="22" t="s">
        <v>2687</v>
      </c>
      <c r="C461" s="70" t="s">
        <v>271</v>
      </c>
      <c r="D461" s="22" t="s">
        <v>2805</v>
      </c>
    </row>
    <row r="462" spans="1:4">
      <c r="A462" s="70" t="str">
        <f t="shared" si="19"/>
        <v>岐阜県羽島市</v>
      </c>
      <c r="B462" s="22" t="s">
        <v>2687</v>
      </c>
      <c r="C462" s="70" t="s">
        <v>271</v>
      </c>
      <c r="D462" s="22" t="s">
        <v>2806</v>
      </c>
    </row>
    <row r="463" spans="1:4">
      <c r="A463" s="70" t="str">
        <f t="shared" si="19"/>
        <v>岐阜県美濃加茂市</v>
      </c>
      <c r="B463" s="22" t="s">
        <v>2687</v>
      </c>
      <c r="C463" s="70" t="s">
        <v>271</v>
      </c>
      <c r="D463" s="22" t="s">
        <v>2807</v>
      </c>
    </row>
    <row r="464" spans="1:4">
      <c r="A464" s="70" t="str">
        <f t="shared" si="19"/>
        <v>岐阜県土岐市</v>
      </c>
      <c r="B464" s="22" t="s">
        <v>2687</v>
      </c>
      <c r="C464" s="70" t="s">
        <v>271</v>
      </c>
      <c r="D464" s="22" t="s">
        <v>2808</v>
      </c>
    </row>
    <row r="465" spans="1:4">
      <c r="A465" s="70" t="str">
        <f t="shared" si="19"/>
        <v>岐阜県各務原市</v>
      </c>
      <c r="B465" s="22" t="s">
        <v>2687</v>
      </c>
      <c r="C465" s="70" t="s">
        <v>271</v>
      </c>
      <c r="D465" s="22" t="s">
        <v>2809</v>
      </c>
    </row>
    <row r="466" spans="1:4">
      <c r="A466" s="70" t="str">
        <f t="shared" si="19"/>
        <v>岐阜県可児市</v>
      </c>
      <c r="B466" s="22" t="s">
        <v>2687</v>
      </c>
      <c r="C466" s="70" t="s">
        <v>271</v>
      </c>
      <c r="D466" s="22" t="s">
        <v>2810</v>
      </c>
    </row>
    <row r="467" spans="1:4">
      <c r="A467" s="70" t="str">
        <f t="shared" si="19"/>
        <v>岐阜県瑞穂市</v>
      </c>
      <c r="B467" s="22" t="s">
        <v>2687</v>
      </c>
      <c r="C467" s="70" t="s">
        <v>271</v>
      </c>
      <c r="D467" s="22" t="s">
        <v>2811</v>
      </c>
    </row>
    <row r="468" spans="1:4">
      <c r="A468" s="70" t="str">
        <f t="shared" si="19"/>
        <v>岐阜県本巣市</v>
      </c>
      <c r="B468" s="22" t="s">
        <v>2687</v>
      </c>
      <c r="C468" s="70" t="s">
        <v>271</v>
      </c>
      <c r="D468" s="22" t="s">
        <v>2812</v>
      </c>
    </row>
    <row r="469" spans="1:4">
      <c r="A469" s="70" t="str">
        <f t="shared" si="19"/>
        <v>岐阜県岐南町</v>
      </c>
      <c r="B469" s="22" t="s">
        <v>2687</v>
      </c>
      <c r="C469" s="70" t="s">
        <v>271</v>
      </c>
      <c r="D469" s="22" t="s">
        <v>2813</v>
      </c>
    </row>
    <row r="470" spans="1:4">
      <c r="A470" s="70" t="str">
        <f t="shared" si="19"/>
        <v>岐阜県笠松町</v>
      </c>
      <c r="B470" s="22" t="s">
        <v>2687</v>
      </c>
      <c r="C470" s="70" t="s">
        <v>271</v>
      </c>
      <c r="D470" s="22" t="s">
        <v>2814</v>
      </c>
    </row>
    <row r="471" spans="1:4">
      <c r="A471" s="70" t="str">
        <f t="shared" si="19"/>
        <v>岐阜県神戸町</v>
      </c>
      <c r="B471" s="22" t="s">
        <v>2687</v>
      </c>
      <c r="C471" s="70" t="s">
        <v>271</v>
      </c>
      <c r="D471" s="22" t="s">
        <v>2815</v>
      </c>
    </row>
    <row r="472" spans="1:4">
      <c r="A472" s="70" t="str">
        <f t="shared" si="19"/>
        <v>岐阜県安八町</v>
      </c>
      <c r="B472" s="22" t="s">
        <v>2687</v>
      </c>
      <c r="C472" s="70" t="s">
        <v>271</v>
      </c>
      <c r="D472" s="22" t="s">
        <v>2816</v>
      </c>
    </row>
    <row r="473" spans="1:4">
      <c r="A473" s="70" t="str">
        <f t="shared" si="19"/>
        <v>岐阜県北方町</v>
      </c>
      <c r="B473" s="22" t="s">
        <v>2687</v>
      </c>
      <c r="C473" s="70" t="s">
        <v>271</v>
      </c>
      <c r="D473" s="22" t="s">
        <v>2817</v>
      </c>
    </row>
    <row r="474" spans="1:4">
      <c r="A474" s="70" t="str">
        <f t="shared" si="19"/>
        <v>岐阜県坂祝町</v>
      </c>
      <c r="B474" s="22" t="s">
        <v>2687</v>
      </c>
      <c r="C474" s="70" t="s">
        <v>271</v>
      </c>
      <c r="D474" s="22" t="s">
        <v>2818</v>
      </c>
    </row>
    <row r="475" spans="1:4">
      <c r="A475" s="70" t="str">
        <f t="shared" si="19"/>
        <v>岐阜県八百津町</v>
      </c>
      <c r="B475" s="22" t="s">
        <v>2687</v>
      </c>
      <c r="C475" s="70" t="s">
        <v>271</v>
      </c>
      <c r="D475" s="22" t="s">
        <v>2819</v>
      </c>
    </row>
    <row r="476" spans="1:4">
      <c r="A476" s="70" t="str">
        <f t="shared" si="19"/>
        <v>岐阜県御嵩町</v>
      </c>
      <c r="B476" s="22" t="s">
        <v>2687</v>
      </c>
      <c r="C476" s="70" t="s">
        <v>271</v>
      </c>
      <c r="D476" s="22" t="s">
        <v>2820</v>
      </c>
    </row>
    <row r="477" spans="1:4">
      <c r="A477" s="70" t="str">
        <f t="shared" si="19"/>
        <v>静岡県浜松市</v>
      </c>
      <c r="B477" s="22" t="s">
        <v>2687</v>
      </c>
      <c r="C477" s="70" t="s">
        <v>272</v>
      </c>
      <c r="D477" s="22" t="s">
        <v>2821</v>
      </c>
    </row>
    <row r="478" spans="1:4">
      <c r="A478" s="70" t="str">
        <f t="shared" si="19"/>
        <v>静岡県三島市</v>
      </c>
      <c r="B478" s="22" t="s">
        <v>2687</v>
      </c>
      <c r="C478" s="70" t="s">
        <v>272</v>
      </c>
      <c r="D478" s="22" t="s">
        <v>2822</v>
      </c>
    </row>
    <row r="479" spans="1:4">
      <c r="A479" s="70" t="str">
        <f t="shared" si="19"/>
        <v>静岡県富士宮市</v>
      </c>
      <c r="B479" s="22" t="s">
        <v>2687</v>
      </c>
      <c r="C479" s="70" t="s">
        <v>272</v>
      </c>
      <c r="D479" s="22" t="s">
        <v>2823</v>
      </c>
    </row>
    <row r="480" spans="1:4">
      <c r="A480" s="70" t="str">
        <f t="shared" si="19"/>
        <v>静岡県島田市</v>
      </c>
      <c r="B480" s="22" t="s">
        <v>2687</v>
      </c>
      <c r="C480" s="70" t="s">
        <v>272</v>
      </c>
      <c r="D480" s="22" t="s">
        <v>2824</v>
      </c>
    </row>
    <row r="481" spans="1:4">
      <c r="A481" s="70" t="str">
        <f t="shared" si="19"/>
        <v>静岡県富士市</v>
      </c>
      <c r="B481" s="22" t="s">
        <v>2687</v>
      </c>
      <c r="C481" s="70" t="s">
        <v>272</v>
      </c>
      <c r="D481" s="22" t="s">
        <v>2825</v>
      </c>
    </row>
    <row r="482" spans="1:4">
      <c r="A482" s="70" t="str">
        <f t="shared" si="19"/>
        <v>静岡県焼津市</v>
      </c>
      <c r="B482" s="22" t="s">
        <v>2687</v>
      </c>
      <c r="C482" s="70" t="s">
        <v>272</v>
      </c>
      <c r="D482" s="22" t="s">
        <v>2826</v>
      </c>
    </row>
    <row r="483" spans="1:4">
      <c r="A483" s="70" t="str">
        <f t="shared" si="19"/>
        <v>静岡県掛川市</v>
      </c>
      <c r="B483" s="22" t="s">
        <v>2687</v>
      </c>
      <c r="C483" s="70" t="s">
        <v>272</v>
      </c>
      <c r="D483" s="22" t="s">
        <v>2827</v>
      </c>
    </row>
    <row r="484" spans="1:4">
      <c r="A484" s="70" t="str">
        <f t="shared" si="19"/>
        <v>静岡県藤枝市</v>
      </c>
      <c r="B484" s="22" t="s">
        <v>2687</v>
      </c>
      <c r="C484" s="70" t="s">
        <v>272</v>
      </c>
      <c r="D484" s="22" t="s">
        <v>2828</v>
      </c>
    </row>
    <row r="485" spans="1:4">
      <c r="A485" s="70" t="str">
        <f t="shared" si="19"/>
        <v>静岡県袋井市</v>
      </c>
      <c r="B485" s="22" t="s">
        <v>2687</v>
      </c>
      <c r="C485" s="70" t="s">
        <v>272</v>
      </c>
      <c r="D485" s="22" t="s">
        <v>2829</v>
      </c>
    </row>
    <row r="486" spans="1:4">
      <c r="A486" s="70" t="str">
        <f t="shared" si="19"/>
        <v>静岡県湖西市</v>
      </c>
      <c r="B486" s="22" t="s">
        <v>2687</v>
      </c>
      <c r="C486" s="70" t="s">
        <v>272</v>
      </c>
      <c r="D486" s="22" t="s">
        <v>2830</v>
      </c>
    </row>
    <row r="487" spans="1:4">
      <c r="A487" s="70" t="str">
        <f t="shared" si="19"/>
        <v>静岡県函南町</v>
      </c>
      <c r="B487" s="22" t="s">
        <v>2687</v>
      </c>
      <c r="C487" s="70" t="s">
        <v>272</v>
      </c>
      <c r="D487" s="22" t="s">
        <v>2831</v>
      </c>
    </row>
    <row r="488" spans="1:4">
      <c r="A488" s="70" t="str">
        <f t="shared" si="19"/>
        <v>静岡県清水町</v>
      </c>
      <c r="B488" s="22" t="s">
        <v>2687</v>
      </c>
      <c r="C488" s="70" t="s">
        <v>272</v>
      </c>
      <c r="D488" s="22" t="s">
        <v>2153</v>
      </c>
    </row>
    <row r="489" spans="1:4">
      <c r="A489" s="70" t="str">
        <f t="shared" si="19"/>
        <v>静岡県長泉町</v>
      </c>
      <c r="B489" s="22" t="s">
        <v>2687</v>
      </c>
      <c r="C489" s="70" t="s">
        <v>272</v>
      </c>
      <c r="D489" s="22" t="s">
        <v>2832</v>
      </c>
    </row>
    <row r="490" spans="1:4">
      <c r="A490" s="70" t="str">
        <f t="shared" si="19"/>
        <v>静岡県小山町</v>
      </c>
      <c r="B490" s="22" t="s">
        <v>2687</v>
      </c>
      <c r="C490" s="70" t="s">
        <v>272</v>
      </c>
      <c r="D490" s="22" t="s">
        <v>2833</v>
      </c>
    </row>
    <row r="491" spans="1:4">
      <c r="A491" s="70" t="str">
        <f t="shared" si="19"/>
        <v>静岡県川根本町</v>
      </c>
      <c r="B491" s="22" t="s">
        <v>2687</v>
      </c>
      <c r="C491" s="70" t="s">
        <v>272</v>
      </c>
      <c r="D491" s="22" t="s">
        <v>2834</v>
      </c>
    </row>
    <row r="492" spans="1:4">
      <c r="A492" s="70" t="str">
        <f t="shared" si="19"/>
        <v>静岡県森町</v>
      </c>
      <c r="B492" s="22" t="s">
        <v>2687</v>
      </c>
      <c r="C492" s="70" t="s">
        <v>272</v>
      </c>
      <c r="D492" s="22" t="s">
        <v>2423</v>
      </c>
    </row>
    <row r="493" spans="1:4">
      <c r="A493" s="70" t="str">
        <f t="shared" si="19"/>
        <v>愛知県豊橋市</v>
      </c>
      <c r="B493" s="22" t="s">
        <v>2687</v>
      </c>
      <c r="C493" s="70" t="s">
        <v>273</v>
      </c>
      <c r="D493" s="22" t="s">
        <v>2835</v>
      </c>
    </row>
    <row r="494" spans="1:4">
      <c r="A494" s="70" t="str">
        <f t="shared" si="19"/>
        <v>愛知県一宮市</v>
      </c>
      <c r="B494" s="22" t="s">
        <v>2687</v>
      </c>
      <c r="C494" s="70" t="s">
        <v>273</v>
      </c>
      <c r="D494" s="22" t="s">
        <v>2836</v>
      </c>
    </row>
    <row r="495" spans="1:4">
      <c r="A495" s="70" t="str">
        <f t="shared" si="19"/>
        <v>愛知県半田市</v>
      </c>
      <c r="B495" s="22" t="s">
        <v>2687</v>
      </c>
      <c r="C495" s="70" t="s">
        <v>273</v>
      </c>
      <c r="D495" s="22" t="s">
        <v>2837</v>
      </c>
    </row>
    <row r="496" spans="1:4">
      <c r="A496" s="70" t="str">
        <f t="shared" si="19"/>
        <v>愛知県常滑市</v>
      </c>
      <c r="B496" s="22" t="s">
        <v>2687</v>
      </c>
      <c r="C496" s="70" t="s">
        <v>273</v>
      </c>
      <c r="D496" s="22" t="s">
        <v>2838</v>
      </c>
    </row>
    <row r="497" spans="1:4">
      <c r="A497" s="70" t="str">
        <f t="shared" si="19"/>
        <v>愛知県小牧市</v>
      </c>
      <c r="B497" s="22" t="s">
        <v>2687</v>
      </c>
      <c r="C497" s="70" t="s">
        <v>273</v>
      </c>
      <c r="D497" s="22" t="s">
        <v>2839</v>
      </c>
    </row>
    <row r="498" spans="1:4">
      <c r="A498" s="70" t="str">
        <f t="shared" si="19"/>
        <v>愛知県新城市</v>
      </c>
      <c r="B498" s="22" t="s">
        <v>2687</v>
      </c>
      <c r="C498" s="70" t="s">
        <v>273</v>
      </c>
      <c r="D498" s="22" t="s">
        <v>2840</v>
      </c>
    </row>
    <row r="499" spans="1:4">
      <c r="A499" s="70" t="str">
        <f t="shared" si="19"/>
        <v>愛知県大口町</v>
      </c>
      <c r="B499" s="22" t="s">
        <v>2687</v>
      </c>
      <c r="C499" s="70" t="s">
        <v>273</v>
      </c>
      <c r="D499" s="22" t="s">
        <v>2841</v>
      </c>
    </row>
    <row r="500" spans="1:4">
      <c r="A500" s="70" t="str">
        <f t="shared" si="19"/>
        <v>愛知県扶桑町</v>
      </c>
      <c r="B500" s="22" t="s">
        <v>2687</v>
      </c>
      <c r="C500" s="70" t="s">
        <v>273</v>
      </c>
      <c r="D500" s="22" t="s">
        <v>2842</v>
      </c>
    </row>
    <row r="501" spans="1:4">
      <c r="A501" s="70" t="str">
        <f t="shared" si="19"/>
        <v>愛知県阿久比町</v>
      </c>
      <c r="B501" s="22" t="s">
        <v>2687</v>
      </c>
      <c r="C501" s="70" t="s">
        <v>273</v>
      </c>
      <c r="D501" s="22" t="s">
        <v>3101</v>
      </c>
    </row>
    <row r="502" spans="1:4">
      <c r="A502" s="70" t="str">
        <f t="shared" si="19"/>
        <v>愛知県東浦町</v>
      </c>
      <c r="B502" s="22" t="s">
        <v>2687</v>
      </c>
      <c r="C502" s="70" t="s">
        <v>273</v>
      </c>
      <c r="D502" s="22" t="s">
        <v>2843</v>
      </c>
    </row>
    <row r="503" spans="1:4">
      <c r="A503" s="70" t="str">
        <f t="shared" si="19"/>
        <v>愛知県武豊町</v>
      </c>
      <c r="B503" s="22" t="s">
        <v>2687</v>
      </c>
      <c r="C503" s="70" t="s">
        <v>273</v>
      </c>
      <c r="D503" s="22" t="s">
        <v>2844</v>
      </c>
    </row>
    <row r="504" spans="1:4">
      <c r="A504" s="70" t="str">
        <f t="shared" si="19"/>
        <v>三重県名張市</v>
      </c>
      <c r="B504" s="22" t="s">
        <v>2687</v>
      </c>
      <c r="C504" s="70" t="s">
        <v>274</v>
      </c>
      <c r="D504" s="22" t="s">
        <v>2846</v>
      </c>
    </row>
    <row r="505" spans="1:4">
      <c r="A505" s="70" t="str">
        <f t="shared" si="19"/>
        <v>三重県いなべ市</v>
      </c>
      <c r="B505" s="22" t="s">
        <v>2687</v>
      </c>
      <c r="C505" s="70" t="s">
        <v>274</v>
      </c>
      <c r="D505" s="22" t="s">
        <v>2847</v>
      </c>
    </row>
    <row r="506" spans="1:4">
      <c r="A506" s="70" t="str">
        <f t="shared" si="19"/>
        <v>三重県伊賀市</v>
      </c>
      <c r="B506" s="22" t="s">
        <v>2687</v>
      </c>
      <c r="C506" s="70" t="s">
        <v>274</v>
      </c>
      <c r="D506" s="22" t="s">
        <v>2848</v>
      </c>
    </row>
    <row r="507" spans="1:4">
      <c r="A507" s="70" t="str">
        <f t="shared" si="19"/>
        <v>三重県東員町</v>
      </c>
      <c r="B507" s="22" t="s">
        <v>2687</v>
      </c>
      <c r="C507" s="70" t="s">
        <v>274</v>
      </c>
      <c r="D507" s="22" t="s">
        <v>2850</v>
      </c>
    </row>
    <row r="508" spans="1:4">
      <c r="A508" s="70" t="str">
        <f t="shared" si="19"/>
        <v>三重県菰野町</v>
      </c>
      <c r="B508" s="22" t="s">
        <v>2687</v>
      </c>
      <c r="C508" s="70" t="s">
        <v>274</v>
      </c>
      <c r="D508" s="22" t="s">
        <v>2851</v>
      </c>
    </row>
    <row r="509" spans="1:4">
      <c r="A509" s="70" t="str">
        <f t="shared" si="19"/>
        <v>三重県朝日町</v>
      </c>
      <c r="B509" s="22" t="s">
        <v>2687</v>
      </c>
      <c r="C509" s="70" t="s">
        <v>274</v>
      </c>
      <c r="D509" s="22" t="s">
        <v>2251</v>
      </c>
    </row>
    <row r="510" spans="1:4">
      <c r="A510" s="70" t="str">
        <f t="shared" si="19"/>
        <v>三重県川越町</v>
      </c>
      <c r="B510" s="22" t="s">
        <v>2687</v>
      </c>
      <c r="C510" s="70" t="s">
        <v>274</v>
      </c>
      <c r="D510" s="22" t="s">
        <v>2852</v>
      </c>
    </row>
    <row r="511" spans="1:4">
      <c r="A511" s="70" t="str">
        <f t="shared" si="19"/>
        <v>滋賀県長浜市</v>
      </c>
      <c r="B511" s="22" t="s">
        <v>2687</v>
      </c>
      <c r="C511" s="70" t="s">
        <v>275</v>
      </c>
      <c r="D511" s="22" t="s">
        <v>2486</v>
      </c>
    </row>
    <row r="512" spans="1:4">
      <c r="A512" s="70" t="str">
        <f t="shared" si="19"/>
        <v>滋賀県湖南市</v>
      </c>
      <c r="B512" s="22" t="s">
        <v>2687</v>
      </c>
      <c r="C512" s="70" t="s">
        <v>275</v>
      </c>
      <c r="D512" s="22" t="s">
        <v>2853</v>
      </c>
    </row>
    <row r="513" spans="1:4">
      <c r="A513" s="70" t="str">
        <f t="shared" si="19"/>
        <v>滋賀県高島市</v>
      </c>
      <c r="B513" s="22" t="s">
        <v>2687</v>
      </c>
      <c r="C513" s="70" t="s">
        <v>275</v>
      </c>
      <c r="D513" s="22" t="s">
        <v>2854</v>
      </c>
    </row>
    <row r="514" spans="1:4">
      <c r="A514" s="70" t="str">
        <f t="shared" si="19"/>
        <v>滋賀県東近江市</v>
      </c>
      <c r="B514" s="22" t="s">
        <v>2687</v>
      </c>
      <c r="C514" s="70" t="s">
        <v>275</v>
      </c>
      <c r="D514" s="22" t="s">
        <v>2855</v>
      </c>
    </row>
    <row r="515" spans="1:4">
      <c r="A515" s="70" t="str">
        <f t="shared" si="19"/>
        <v>滋賀県米原市</v>
      </c>
      <c r="B515" s="22" t="s">
        <v>2687</v>
      </c>
      <c r="C515" s="70" t="s">
        <v>275</v>
      </c>
      <c r="D515" s="22" t="s">
        <v>2856</v>
      </c>
    </row>
    <row r="516" spans="1:4">
      <c r="A516" s="70" t="str">
        <f t="shared" si="19"/>
        <v>滋賀県日野町</v>
      </c>
      <c r="B516" s="22" t="s">
        <v>2687</v>
      </c>
      <c r="C516" s="70" t="s">
        <v>275</v>
      </c>
      <c r="D516" s="22" t="s">
        <v>2857</v>
      </c>
    </row>
    <row r="517" spans="1:4">
      <c r="A517" s="70" t="str">
        <f t="shared" si="19"/>
        <v>滋賀県竜王町</v>
      </c>
      <c r="B517" s="22" t="s">
        <v>2687</v>
      </c>
      <c r="C517" s="70" t="s">
        <v>275</v>
      </c>
      <c r="D517" s="22" t="s">
        <v>2858</v>
      </c>
    </row>
    <row r="518" spans="1:4">
      <c r="A518" s="70" t="str">
        <f t="shared" si="19"/>
        <v>滋賀県愛荘町</v>
      </c>
      <c r="B518" s="22" t="s">
        <v>2687</v>
      </c>
      <c r="C518" s="70" t="s">
        <v>275</v>
      </c>
      <c r="D518" s="22" t="s">
        <v>2859</v>
      </c>
    </row>
    <row r="519" spans="1:4">
      <c r="A519" s="70" t="str">
        <f t="shared" si="19"/>
        <v>滋賀県多賀町</v>
      </c>
      <c r="B519" s="22" t="s">
        <v>2687</v>
      </c>
      <c r="C519" s="70" t="s">
        <v>275</v>
      </c>
      <c r="D519" s="22" t="s">
        <v>2860</v>
      </c>
    </row>
    <row r="520" spans="1:4">
      <c r="A520" s="70" t="str">
        <f t="shared" si="19"/>
        <v>京都府井手町</v>
      </c>
      <c r="B520" s="22" t="s">
        <v>2687</v>
      </c>
      <c r="C520" s="70" t="s">
        <v>276</v>
      </c>
      <c r="D520" s="22" t="s">
        <v>2949</v>
      </c>
    </row>
    <row r="521" spans="1:4">
      <c r="A521" s="70" t="str">
        <f t="shared" ref="A521:A579" si="20">CONCATENATE(C521,D521)</f>
        <v>京都府南山城村</v>
      </c>
      <c r="B521" s="22" t="s">
        <v>2687</v>
      </c>
      <c r="C521" s="70" t="s">
        <v>276</v>
      </c>
      <c r="D521" s="22" t="s">
        <v>2862</v>
      </c>
    </row>
    <row r="522" spans="1:4">
      <c r="A522" s="70" t="str">
        <f t="shared" si="20"/>
        <v>兵庫県姫路市</v>
      </c>
      <c r="B522" s="22" t="s">
        <v>2687</v>
      </c>
      <c r="C522" s="70" t="s">
        <v>278</v>
      </c>
      <c r="D522" s="22" t="s">
        <v>2863</v>
      </c>
    </row>
    <row r="523" spans="1:4">
      <c r="A523" s="70" t="str">
        <f t="shared" si="20"/>
        <v>兵庫県加古川市</v>
      </c>
      <c r="B523" s="22" t="s">
        <v>2687</v>
      </c>
      <c r="C523" s="70" t="s">
        <v>278</v>
      </c>
      <c r="D523" s="22" t="s">
        <v>2864</v>
      </c>
    </row>
    <row r="524" spans="1:4">
      <c r="A524" s="70" t="str">
        <f t="shared" si="20"/>
        <v>兵庫県三木市</v>
      </c>
      <c r="B524" s="22" t="s">
        <v>2687</v>
      </c>
      <c r="C524" s="70" t="s">
        <v>278</v>
      </c>
      <c r="D524" s="22" t="s">
        <v>2865</v>
      </c>
    </row>
    <row r="525" spans="1:4">
      <c r="A525" s="70" t="str">
        <f t="shared" si="20"/>
        <v>兵庫県小野市</v>
      </c>
      <c r="B525" s="22" t="s">
        <v>2687</v>
      </c>
      <c r="C525" s="70" t="s">
        <v>278</v>
      </c>
      <c r="D525" s="22" t="s">
        <v>2866</v>
      </c>
    </row>
    <row r="526" spans="1:4">
      <c r="A526" s="70" t="str">
        <f t="shared" si="20"/>
        <v>兵庫県加西市</v>
      </c>
      <c r="B526" s="22" t="s">
        <v>2687</v>
      </c>
      <c r="C526" s="70" t="s">
        <v>278</v>
      </c>
      <c r="D526" s="22" t="s">
        <v>2867</v>
      </c>
    </row>
    <row r="527" spans="1:4">
      <c r="A527" s="70" t="str">
        <f t="shared" si="20"/>
        <v>兵庫県加東市</v>
      </c>
      <c r="B527" s="22" t="s">
        <v>2687</v>
      </c>
      <c r="C527" s="70" t="s">
        <v>278</v>
      </c>
      <c r="D527" s="22" t="s">
        <v>2868</v>
      </c>
    </row>
    <row r="528" spans="1:4">
      <c r="A528" s="70" t="str">
        <f t="shared" si="20"/>
        <v>兵庫県稲美町</v>
      </c>
      <c r="B528" s="22" t="s">
        <v>2687</v>
      </c>
      <c r="C528" s="70" t="s">
        <v>278</v>
      </c>
      <c r="D528" s="22" t="s">
        <v>2869</v>
      </c>
    </row>
    <row r="529" spans="1:4">
      <c r="A529" s="70" t="str">
        <f t="shared" si="20"/>
        <v>兵庫県播磨町</v>
      </c>
      <c r="B529" s="22" t="s">
        <v>2687</v>
      </c>
      <c r="C529" s="70" t="s">
        <v>278</v>
      </c>
      <c r="D529" s="22" t="s">
        <v>2870</v>
      </c>
    </row>
    <row r="530" spans="1:4">
      <c r="A530" s="70" t="str">
        <f t="shared" si="20"/>
        <v>奈良県桜井市</v>
      </c>
      <c r="B530" s="22" t="s">
        <v>2687</v>
      </c>
      <c r="C530" s="70" t="s">
        <v>279</v>
      </c>
      <c r="D530" s="22" t="s">
        <v>2871</v>
      </c>
    </row>
    <row r="531" spans="1:4">
      <c r="A531" s="70" t="str">
        <f t="shared" si="20"/>
        <v>奈良県五條市</v>
      </c>
      <c r="B531" s="22" t="s">
        <v>2687</v>
      </c>
      <c r="C531" s="70" t="s">
        <v>279</v>
      </c>
      <c r="D531" s="22" t="s">
        <v>2872</v>
      </c>
    </row>
    <row r="532" spans="1:4">
      <c r="A532" s="70" t="str">
        <f t="shared" si="20"/>
        <v>奈良県宇陀市</v>
      </c>
      <c r="B532" s="22" t="s">
        <v>2687</v>
      </c>
      <c r="C532" s="70" t="s">
        <v>279</v>
      </c>
      <c r="D532" s="22" t="s">
        <v>2873</v>
      </c>
    </row>
    <row r="533" spans="1:4">
      <c r="A533" s="70" t="str">
        <f t="shared" si="20"/>
        <v>奈良県三宅町</v>
      </c>
      <c r="B533" s="22" t="s">
        <v>2687</v>
      </c>
      <c r="C533" s="70" t="s">
        <v>279</v>
      </c>
      <c r="D533" s="22" t="s">
        <v>2874</v>
      </c>
    </row>
    <row r="534" spans="1:4">
      <c r="A534" s="70" t="str">
        <f t="shared" si="20"/>
        <v>奈良県田原本町</v>
      </c>
      <c r="B534" s="22" t="s">
        <v>2687</v>
      </c>
      <c r="C534" s="70" t="s">
        <v>279</v>
      </c>
      <c r="D534" s="22" t="s">
        <v>2875</v>
      </c>
    </row>
    <row r="535" spans="1:4">
      <c r="A535" s="70" t="str">
        <f t="shared" si="20"/>
        <v>奈良県高取町</v>
      </c>
      <c r="B535" s="22" t="s">
        <v>2687</v>
      </c>
      <c r="C535" s="70" t="s">
        <v>279</v>
      </c>
      <c r="D535" s="22" t="s">
        <v>2876</v>
      </c>
    </row>
    <row r="536" spans="1:4">
      <c r="A536" s="70" t="str">
        <f t="shared" si="20"/>
        <v>奈良県吉野町</v>
      </c>
      <c r="B536" s="22" t="s">
        <v>2687</v>
      </c>
      <c r="C536" s="70" t="s">
        <v>279</v>
      </c>
      <c r="D536" s="22" t="s">
        <v>2877</v>
      </c>
    </row>
    <row r="537" spans="1:4">
      <c r="A537" s="70" t="str">
        <f t="shared" si="20"/>
        <v>奈良県山添村</v>
      </c>
      <c r="B537" s="22" t="s">
        <v>2687</v>
      </c>
      <c r="C537" s="70" t="s">
        <v>279</v>
      </c>
      <c r="D537" s="22" t="s">
        <v>2878</v>
      </c>
    </row>
    <row r="538" spans="1:4">
      <c r="A538" s="70" t="str">
        <f t="shared" si="20"/>
        <v>奈良県曽爾村</v>
      </c>
      <c r="B538" s="22" t="s">
        <v>2687</v>
      </c>
      <c r="C538" s="70" t="s">
        <v>279</v>
      </c>
      <c r="D538" s="22" t="s">
        <v>2879</v>
      </c>
    </row>
    <row r="539" spans="1:4">
      <c r="A539" s="70" t="str">
        <f t="shared" si="20"/>
        <v>奈良県明日香村</v>
      </c>
      <c r="B539" s="22" t="s">
        <v>2687</v>
      </c>
      <c r="C539" s="70" t="s">
        <v>279</v>
      </c>
      <c r="D539" s="22" t="s">
        <v>2880</v>
      </c>
    </row>
    <row r="540" spans="1:4">
      <c r="A540" s="70" t="str">
        <f t="shared" si="20"/>
        <v>岡山県岡山市</v>
      </c>
      <c r="B540" s="22" t="s">
        <v>2687</v>
      </c>
      <c r="C540" s="70" t="s">
        <v>283</v>
      </c>
      <c r="D540" s="22" t="s">
        <v>2881</v>
      </c>
    </row>
    <row r="541" spans="1:4">
      <c r="A541" s="70" t="str">
        <f t="shared" si="20"/>
        <v>岡山県玉野市</v>
      </c>
      <c r="B541" s="22" t="s">
        <v>2687</v>
      </c>
      <c r="C541" s="70" t="s">
        <v>283</v>
      </c>
      <c r="D541" s="22" t="s">
        <v>2882</v>
      </c>
    </row>
    <row r="542" spans="1:4">
      <c r="A542" s="70" t="str">
        <f t="shared" si="20"/>
        <v>岡山県備前市</v>
      </c>
      <c r="B542" s="22" t="s">
        <v>2687</v>
      </c>
      <c r="C542" s="70" t="s">
        <v>283</v>
      </c>
      <c r="D542" s="22" t="s">
        <v>2883</v>
      </c>
    </row>
    <row r="543" spans="1:4">
      <c r="A543" s="70" t="str">
        <f t="shared" si="20"/>
        <v>広島県呉市</v>
      </c>
      <c r="B543" s="22" t="s">
        <v>2687</v>
      </c>
      <c r="C543" s="70" t="s">
        <v>284</v>
      </c>
      <c r="D543" s="22" t="s">
        <v>2884</v>
      </c>
    </row>
    <row r="544" spans="1:4">
      <c r="A544" s="70" t="str">
        <f t="shared" si="20"/>
        <v>広島県竹原市</v>
      </c>
      <c r="B544" s="22" t="s">
        <v>2687</v>
      </c>
      <c r="C544" s="70" t="s">
        <v>284</v>
      </c>
      <c r="D544" s="22" t="s">
        <v>2885</v>
      </c>
    </row>
    <row r="545" spans="1:4">
      <c r="A545" s="70" t="str">
        <f t="shared" si="20"/>
        <v>広島県三原市</v>
      </c>
      <c r="B545" s="22" t="s">
        <v>2687</v>
      </c>
      <c r="C545" s="70" t="s">
        <v>284</v>
      </c>
      <c r="D545" s="22" t="s">
        <v>2886</v>
      </c>
    </row>
    <row r="546" spans="1:4">
      <c r="A546" s="70" t="str">
        <f t="shared" si="20"/>
        <v>広島県東広島市</v>
      </c>
      <c r="B546" s="22" t="s">
        <v>2687</v>
      </c>
      <c r="C546" s="70" t="s">
        <v>284</v>
      </c>
      <c r="D546" s="22" t="s">
        <v>2887</v>
      </c>
    </row>
    <row r="547" spans="1:4">
      <c r="A547" s="70" t="str">
        <f t="shared" si="20"/>
        <v>広島県廿日市市</v>
      </c>
      <c r="B547" s="22" t="s">
        <v>2687</v>
      </c>
      <c r="C547" s="70" t="s">
        <v>284</v>
      </c>
      <c r="D547" s="22" t="s">
        <v>2888</v>
      </c>
    </row>
    <row r="548" spans="1:4">
      <c r="A548" s="70" t="str">
        <f t="shared" si="20"/>
        <v>広島県安芸高田市</v>
      </c>
      <c r="B548" s="22" t="s">
        <v>2687</v>
      </c>
      <c r="C548" s="70" t="s">
        <v>284</v>
      </c>
      <c r="D548" s="22" t="s">
        <v>2889</v>
      </c>
    </row>
    <row r="549" spans="1:4">
      <c r="A549" s="70" t="str">
        <f t="shared" si="20"/>
        <v>広島県熊野町</v>
      </c>
      <c r="B549" s="22" t="s">
        <v>2687</v>
      </c>
      <c r="C549" s="70" t="s">
        <v>284</v>
      </c>
      <c r="D549" s="22" t="s">
        <v>2890</v>
      </c>
    </row>
    <row r="550" spans="1:4">
      <c r="A550" s="70" t="str">
        <f t="shared" si="20"/>
        <v>広島県安芸太田町</v>
      </c>
      <c r="B550" s="22" t="s">
        <v>2687</v>
      </c>
      <c r="C550" s="70" t="s">
        <v>284</v>
      </c>
      <c r="D550" s="22" t="s">
        <v>2795</v>
      </c>
    </row>
    <row r="551" spans="1:4">
      <c r="A551" s="70" t="str">
        <f t="shared" si="20"/>
        <v>広島県世羅町</v>
      </c>
      <c r="B551" s="22" t="s">
        <v>2687</v>
      </c>
      <c r="C551" s="70" t="s">
        <v>284</v>
      </c>
      <c r="D551" s="22" t="s">
        <v>2891</v>
      </c>
    </row>
    <row r="552" spans="1:4">
      <c r="A552" s="70" t="str">
        <f t="shared" si="20"/>
        <v>広島県海田町</v>
      </c>
      <c r="B552" s="22" t="s">
        <v>2687</v>
      </c>
      <c r="C552" s="70" t="s">
        <v>284</v>
      </c>
      <c r="D552" s="22" t="s">
        <v>2892</v>
      </c>
    </row>
    <row r="553" spans="1:4">
      <c r="A553" s="70" t="str">
        <f t="shared" si="20"/>
        <v>広島県坂町</v>
      </c>
      <c r="B553" s="22" t="s">
        <v>2687</v>
      </c>
      <c r="C553" s="70" t="s">
        <v>284</v>
      </c>
      <c r="D553" s="22" t="s">
        <v>2893</v>
      </c>
    </row>
    <row r="554" spans="1:4">
      <c r="A554" s="70" t="str">
        <f t="shared" si="20"/>
        <v>山口県岩国市</v>
      </c>
      <c r="B554" s="22" t="s">
        <v>2687</v>
      </c>
      <c r="C554" s="70" t="s">
        <v>285</v>
      </c>
      <c r="D554" s="22" t="s">
        <v>2894</v>
      </c>
    </row>
    <row r="555" spans="1:4">
      <c r="A555" s="70" t="str">
        <f t="shared" si="20"/>
        <v>山口県周南市</v>
      </c>
      <c r="B555" s="22" t="s">
        <v>2687</v>
      </c>
      <c r="C555" s="70" t="s">
        <v>285</v>
      </c>
      <c r="D555" s="22" t="s">
        <v>2895</v>
      </c>
    </row>
    <row r="556" spans="1:4">
      <c r="A556" s="70" t="str">
        <f>CONCATENATE(C556,D556)</f>
        <v>徳島県徳島市</v>
      </c>
      <c r="B556" s="22" t="s">
        <v>2687</v>
      </c>
      <c r="C556" s="70" t="s">
        <v>286</v>
      </c>
      <c r="D556" s="22" t="s">
        <v>2950</v>
      </c>
    </row>
    <row r="557" spans="1:4">
      <c r="A557" s="70" t="str">
        <f>CONCATENATE(C557,D557)</f>
        <v>徳島県鳴門市</v>
      </c>
      <c r="B557" s="22" t="s">
        <v>2687</v>
      </c>
      <c r="C557" s="70" t="s">
        <v>286</v>
      </c>
      <c r="D557" s="22" t="s">
        <v>2951</v>
      </c>
    </row>
    <row r="558" spans="1:4">
      <c r="A558" s="70" t="str">
        <f t="shared" si="20"/>
        <v>徳島県小松島市</v>
      </c>
      <c r="B558" s="22" t="s">
        <v>2687</v>
      </c>
      <c r="C558" s="70" t="s">
        <v>286</v>
      </c>
      <c r="D558" s="22" t="s">
        <v>2952</v>
      </c>
    </row>
    <row r="559" spans="1:4">
      <c r="A559" s="70" t="str">
        <f t="shared" si="20"/>
        <v>徳島県阿南市</v>
      </c>
      <c r="B559" s="22" t="s">
        <v>2687</v>
      </c>
      <c r="C559" s="70" t="s">
        <v>286</v>
      </c>
      <c r="D559" s="22" t="s">
        <v>2953</v>
      </c>
    </row>
    <row r="560" spans="1:4">
      <c r="A560" s="70" t="str">
        <f t="shared" si="20"/>
        <v>徳島県美馬市</v>
      </c>
      <c r="B560" s="22" t="s">
        <v>2687</v>
      </c>
      <c r="C560" s="70" t="s">
        <v>286</v>
      </c>
      <c r="D560" s="22" t="s">
        <v>2954</v>
      </c>
    </row>
    <row r="561" spans="1:4">
      <c r="A561" s="70" t="str">
        <f t="shared" si="20"/>
        <v>徳島県勝浦町</v>
      </c>
      <c r="B561" s="22" t="s">
        <v>2687</v>
      </c>
      <c r="C561" s="70" t="s">
        <v>286</v>
      </c>
      <c r="D561" s="22" t="s">
        <v>2955</v>
      </c>
    </row>
    <row r="562" spans="1:4">
      <c r="A562" s="70" t="str">
        <f t="shared" si="20"/>
        <v>徳島県松茂町</v>
      </c>
      <c r="B562" s="22" t="s">
        <v>2687</v>
      </c>
      <c r="C562" s="70" t="s">
        <v>286</v>
      </c>
      <c r="D562" s="22" t="s">
        <v>2956</v>
      </c>
    </row>
    <row r="563" spans="1:4">
      <c r="A563" s="70" t="str">
        <f t="shared" si="20"/>
        <v>徳島県北島町</v>
      </c>
      <c r="B563" s="22" t="s">
        <v>2687</v>
      </c>
      <c r="C563" s="70" t="s">
        <v>286</v>
      </c>
      <c r="D563" s="22" t="s">
        <v>2957</v>
      </c>
    </row>
    <row r="564" spans="1:4">
      <c r="A564" s="70" t="str">
        <f t="shared" si="20"/>
        <v>徳島県藍住町</v>
      </c>
      <c r="B564" s="22" t="s">
        <v>2687</v>
      </c>
      <c r="C564" s="70" t="s">
        <v>286</v>
      </c>
      <c r="D564" s="22" t="s">
        <v>2958</v>
      </c>
    </row>
    <row r="565" spans="1:4">
      <c r="A565" s="70" t="str">
        <f t="shared" si="20"/>
        <v>香川県坂出市</v>
      </c>
      <c r="B565" s="22" t="s">
        <v>2687</v>
      </c>
      <c r="C565" s="70" t="s">
        <v>287</v>
      </c>
      <c r="D565" s="22" t="s">
        <v>2896</v>
      </c>
    </row>
    <row r="566" spans="1:4">
      <c r="A566" s="70" t="str">
        <f t="shared" si="20"/>
        <v>香川県さぬき市</v>
      </c>
      <c r="B566" s="22" t="s">
        <v>2687</v>
      </c>
      <c r="C566" s="70" t="s">
        <v>287</v>
      </c>
      <c r="D566" s="22" t="s">
        <v>2897</v>
      </c>
    </row>
    <row r="567" spans="1:4">
      <c r="A567" s="70" t="str">
        <f t="shared" si="20"/>
        <v>香川県三木町</v>
      </c>
      <c r="B567" s="22" t="s">
        <v>2687</v>
      </c>
      <c r="C567" s="70" t="s">
        <v>287</v>
      </c>
      <c r="D567" s="22" t="s">
        <v>2898</v>
      </c>
    </row>
    <row r="568" spans="1:4">
      <c r="A568" s="70" t="str">
        <f t="shared" si="20"/>
        <v>香川県綾川町</v>
      </c>
      <c r="B568" s="22" t="s">
        <v>2687</v>
      </c>
      <c r="C568" s="70" t="s">
        <v>287</v>
      </c>
      <c r="D568" s="22" t="s">
        <v>2899</v>
      </c>
    </row>
    <row r="569" spans="1:4">
      <c r="A569" s="70" t="str">
        <f t="shared" si="20"/>
        <v>福岡県北九州市</v>
      </c>
      <c r="B569" s="22" t="s">
        <v>2687</v>
      </c>
      <c r="C569" s="70" t="s">
        <v>290</v>
      </c>
      <c r="D569" s="22" t="s">
        <v>2900</v>
      </c>
    </row>
    <row r="570" spans="1:4">
      <c r="A570" s="70" t="str">
        <f t="shared" si="20"/>
        <v>福岡県飯塚市</v>
      </c>
      <c r="B570" s="22" t="s">
        <v>2687</v>
      </c>
      <c r="C570" s="70" t="s">
        <v>290</v>
      </c>
      <c r="D570" s="22" t="s">
        <v>2901</v>
      </c>
    </row>
    <row r="571" spans="1:4">
      <c r="A571" s="70" t="str">
        <f t="shared" si="20"/>
        <v>福岡県筑紫野市</v>
      </c>
      <c r="B571" s="22" t="s">
        <v>2687</v>
      </c>
      <c r="C571" s="70" t="s">
        <v>290</v>
      </c>
      <c r="D571" s="22" t="s">
        <v>2902</v>
      </c>
    </row>
    <row r="572" spans="1:4">
      <c r="A572" s="70" t="str">
        <f t="shared" si="20"/>
        <v>福岡県古賀市</v>
      </c>
      <c r="B572" s="22" t="s">
        <v>2687</v>
      </c>
      <c r="C572" s="70" t="s">
        <v>290</v>
      </c>
      <c r="D572" s="22" t="s">
        <v>2903</v>
      </c>
    </row>
    <row r="573" spans="1:4">
      <c r="A573" s="70" t="str">
        <f t="shared" si="20"/>
        <v>福岡県宮若市</v>
      </c>
      <c r="B573" s="22" t="s">
        <v>2687</v>
      </c>
      <c r="C573" s="70" t="s">
        <v>290</v>
      </c>
      <c r="D573" s="22" t="s">
        <v>2904</v>
      </c>
    </row>
    <row r="574" spans="1:4">
      <c r="A574" s="70" t="str">
        <f t="shared" si="20"/>
        <v>福岡県宇美町</v>
      </c>
      <c r="B574" s="22" t="s">
        <v>2687</v>
      </c>
      <c r="C574" s="70" t="s">
        <v>290</v>
      </c>
      <c r="D574" s="22" t="s">
        <v>2905</v>
      </c>
    </row>
    <row r="575" spans="1:4">
      <c r="A575" s="70" t="str">
        <f t="shared" si="20"/>
        <v>福岡県篠栗町</v>
      </c>
      <c r="B575" s="22" t="s">
        <v>2687</v>
      </c>
      <c r="C575" s="70" t="s">
        <v>290</v>
      </c>
      <c r="D575" s="22" t="s">
        <v>2906</v>
      </c>
    </row>
    <row r="576" spans="1:4">
      <c r="A576" s="70" t="str">
        <f t="shared" si="20"/>
        <v>福岡県須惠町</v>
      </c>
      <c r="B576" s="22" t="s">
        <v>2687</v>
      </c>
      <c r="C576" s="70" t="s">
        <v>290</v>
      </c>
      <c r="D576" s="22" t="s">
        <v>2907</v>
      </c>
    </row>
    <row r="577" spans="1:4">
      <c r="A577" s="70" t="str">
        <f t="shared" si="20"/>
        <v>福岡県久山町</v>
      </c>
      <c r="B577" s="22" t="s">
        <v>2687</v>
      </c>
      <c r="C577" s="70" t="s">
        <v>290</v>
      </c>
      <c r="D577" s="22" t="s">
        <v>2908</v>
      </c>
    </row>
    <row r="578" spans="1:4">
      <c r="A578" s="70" t="str">
        <f t="shared" si="20"/>
        <v>佐賀県鳥栖市</v>
      </c>
      <c r="B578" s="22" t="s">
        <v>2687</v>
      </c>
      <c r="C578" s="70" t="s">
        <v>291</v>
      </c>
      <c r="D578" s="22" t="s">
        <v>2909</v>
      </c>
    </row>
    <row r="579" spans="1:4">
      <c r="A579" s="70" t="str">
        <f t="shared" si="20"/>
        <v>長崎県長崎市</v>
      </c>
      <c r="B579" s="22" t="s">
        <v>2687</v>
      </c>
      <c r="C579" s="70" t="s">
        <v>292</v>
      </c>
      <c r="D579" s="22" t="s">
        <v>2910</v>
      </c>
    </row>
    <row r="580" spans="1:4">
      <c r="B580" s="22" t="s">
        <v>10</v>
      </c>
    </row>
  </sheetData>
  <sheetProtection algorithmName="SHA-512" hashValue="Cv3pKOL0y9QTpQZbv8w2YwMeGkgU2CUN9fRbbvbFJHoVPUOVEYK0pLXbsi65nB52fxq8pylAMxedgXMpldTnsA==" saltValue="VSGiZsHajmXR1aTGj06pcg==" spinCount="100000" sheet="1" selectLockedCells="1" selectUnlockedCells="1"/>
  <phoneticPr fontId="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C33"/>
  <sheetViews>
    <sheetView view="pageBreakPreview" zoomScaleNormal="100" zoomScaleSheetLayoutView="100" workbookViewId="0"/>
  </sheetViews>
  <sheetFormatPr defaultColWidth="2.5" defaultRowHeight="15" customHeight="1"/>
  <cols>
    <col min="1" max="16384" width="2.5" style="3"/>
  </cols>
  <sheetData>
    <row r="2" spans="1:29" ht="15" customHeight="1">
      <c r="A2" s="3" t="s">
        <v>187</v>
      </c>
    </row>
    <row r="4" spans="1:29" ht="15" customHeight="1">
      <c r="B4" s="793" t="s">
        <v>230</v>
      </c>
      <c r="C4" s="793"/>
      <c r="D4" s="793"/>
      <c r="E4" s="793"/>
      <c r="F4" s="793"/>
      <c r="G4" s="17" t="s">
        <v>188</v>
      </c>
    </row>
    <row r="5" spans="1:29" ht="15" customHeight="1">
      <c r="B5" s="793" t="s">
        <v>232</v>
      </c>
      <c r="C5" s="793"/>
      <c r="D5" s="793"/>
      <c r="E5" s="793"/>
      <c r="F5" s="793"/>
      <c r="G5" s="17" t="s">
        <v>231</v>
      </c>
    </row>
    <row r="6" spans="1:29" ht="15" customHeight="1">
      <c r="B6" s="793" t="s">
        <v>234</v>
      </c>
      <c r="C6" s="793"/>
      <c r="D6" s="793"/>
      <c r="E6" s="793"/>
      <c r="F6" s="793"/>
      <c r="G6" s="17" t="s">
        <v>233</v>
      </c>
    </row>
    <row r="7" spans="1:29" ht="15" customHeight="1">
      <c r="B7" s="793" t="s">
        <v>2933</v>
      </c>
      <c r="C7" s="793"/>
      <c r="D7" s="793"/>
      <c r="E7" s="793"/>
      <c r="F7" s="793"/>
      <c r="G7" s="17" t="s">
        <v>235</v>
      </c>
    </row>
    <row r="8" spans="1:29" ht="15" customHeight="1">
      <c r="B8" s="793" t="s">
        <v>2934</v>
      </c>
      <c r="C8" s="793"/>
      <c r="D8" s="793"/>
      <c r="E8" s="793"/>
      <c r="F8" s="793"/>
      <c r="G8" s="17" t="s">
        <v>2935</v>
      </c>
    </row>
    <row r="9" spans="1:29" ht="15" customHeight="1">
      <c r="B9" s="793" t="s">
        <v>2937</v>
      </c>
      <c r="C9" s="793"/>
      <c r="D9" s="793"/>
      <c r="E9" s="793"/>
      <c r="F9" s="793"/>
      <c r="G9" s="17" t="s">
        <v>2936</v>
      </c>
    </row>
    <row r="10" spans="1:29" ht="15" customHeight="1">
      <c r="B10" s="793" t="s">
        <v>2962</v>
      </c>
      <c r="C10" s="793"/>
      <c r="D10" s="793"/>
      <c r="E10" s="793"/>
      <c r="F10" s="793"/>
      <c r="G10" s="17" t="s">
        <v>2938</v>
      </c>
    </row>
    <row r="11" spans="1:29" ht="15" customHeight="1">
      <c r="B11" s="793"/>
      <c r="C11" s="793"/>
      <c r="D11" s="793"/>
      <c r="E11" s="793"/>
      <c r="F11" s="793"/>
      <c r="G11" s="17"/>
      <c r="K11" s="27" t="s">
        <v>2959</v>
      </c>
    </row>
    <row r="12" spans="1:29" ht="15" customHeight="1">
      <c r="B12" s="793"/>
      <c r="C12" s="793"/>
      <c r="D12" s="793"/>
      <c r="E12" s="793"/>
      <c r="F12" s="793"/>
      <c r="G12" s="17"/>
      <c r="K12" s="3" t="s">
        <v>2960</v>
      </c>
    </row>
    <row r="13" spans="1:29" ht="15" customHeight="1">
      <c r="B13" s="793" t="s">
        <v>2984</v>
      </c>
      <c r="C13" s="793"/>
      <c r="D13" s="793"/>
      <c r="E13" s="793"/>
      <c r="F13" s="793"/>
      <c r="G13" s="17" t="s">
        <v>2974</v>
      </c>
    </row>
    <row r="14" spans="1:29" s="44" customFormat="1" ht="15" customHeight="1">
      <c r="B14" s="793" t="s">
        <v>2984</v>
      </c>
      <c r="C14" s="793"/>
      <c r="D14" s="793"/>
      <c r="E14" s="793"/>
      <c r="F14" s="793"/>
      <c r="G14" s="45" t="s">
        <v>2975</v>
      </c>
    </row>
    <row r="15" spans="1:29" ht="15" customHeight="1">
      <c r="B15" s="793" t="s">
        <v>3142</v>
      </c>
      <c r="C15" s="793"/>
      <c r="D15" s="793"/>
      <c r="E15" s="793"/>
      <c r="F15" s="793"/>
      <c r="G15" s="69" t="s">
        <v>3143</v>
      </c>
    </row>
    <row r="16" spans="1:29" ht="15" customHeight="1">
      <c r="B16" s="794" t="s">
        <v>3209</v>
      </c>
      <c r="C16" s="794"/>
      <c r="D16" s="794"/>
      <c r="E16" s="794"/>
      <c r="F16" s="794"/>
      <c r="G16" s="27" t="s">
        <v>3210</v>
      </c>
      <c r="H16" s="27"/>
      <c r="I16" s="27"/>
      <c r="J16" s="27"/>
      <c r="K16" s="27"/>
      <c r="L16" s="27"/>
      <c r="M16" s="27"/>
      <c r="N16" s="27"/>
      <c r="O16" s="27"/>
      <c r="P16" s="27"/>
      <c r="Q16" s="27"/>
      <c r="R16" s="27"/>
      <c r="S16" s="27"/>
      <c r="T16" s="27"/>
      <c r="U16" s="27"/>
      <c r="V16" s="27"/>
      <c r="W16" s="27"/>
      <c r="X16" s="27"/>
      <c r="Y16" s="27"/>
      <c r="Z16" s="27"/>
      <c r="AA16" s="27"/>
      <c r="AB16" s="27"/>
      <c r="AC16" s="27"/>
    </row>
    <row r="17" spans="2:20" ht="15" customHeight="1">
      <c r="B17" s="794" t="s">
        <v>3212</v>
      </c>
      <c r="C17" s="794"/>
      <c r="D17" s="794"/>
      <c r="E17" s="794"/>
      <c r="F17" s="794"/>
      <c r="G17" s="279" t="s">
        <v>3211</v>
      </c>
    </row>
    <row r="18" spans="2:20" ht="15" customHeight="1">
      <c r="B18" s="793"/>
      <c r="C18" s="793"/>
      <c r="D18" s="793"/>
      <c r="E18" s="793"/>
      <c r="F18" s="793"/>
      <c r="G18" s="17"/>
      <c r="K18" s="280" t="s">
        <v>3213</v>
      </c>
    </row>
    <row r="19" spans="2:20" ht="15" customHeight="1">
      <c r="B19" s="794" t="s">
        <v>3214</v>
      </c>
      <c r="C19" s="794"/>
      <c r="D19" s="794"/>
      <c r="E19" s="794"/>
      <c r="F19" s="794"/>
      <c r="G19" s="281" t="s">
        <v>3215</v>
      </c>
      <c r="H19" s="281"/>
      <c r="I19" s="281"/>
      <c r="J19" s="281"/>
      <c r="K19" s="281"/>
    </row>
    <row r="20" spans="2:20" ht="15" customHeight="1">
      <c r="B20" s="793"/>
      <c r="C20" s="793"/>
      <c r="D20" s="793"/>
      <c r="E20" s="793"/>
      <c r="F20" s="793"/>
      <c r="G20" s="17"/>
      <c r="K20" s="3" t="s">
        <v>3216</v>
      </c>
    </row>
    <row r="21" spans="2:20" s="282" customFormat="1" ht="15" customHeight="1">
      <c r="B21" s="793" t="s">
        <v>3217</v>
      </c>
      <c r="C21" s="793"/>
      <c r="D21" s="793"/>
      <c r="E21" s="793"/>
      <c r="F21" s="793"/>
      <c r="G21" s="283" t="s">
        <v>3218</v>
      </c>
    </row>
    <row r="22" spans="2:20" ht="15" customHeight="1">
      <c r="B22" s="793" t="s">
        <v>3237</v>
      </c>
      <c r="C22" s="793"/>
      <c r="D22" s="793"/>
      <c r="E22" s="793"/>
      <c r="F22" s="793"/>
      <c r="G22" s="285" t="s">
        <v>3223</v>
      </c>
      <c r="H22" s="284"/>
      <c r="I22" s="284"/>
      <c r="J22" s="284"/>
      <c r="K22" s="284"/>
      <c r="L22" s="284"/>
      <c r="M22" s="284"/>
      <c r="N22" s="284"/>
      <c r="O22" s="284"/>
      <c r="P22" s="284"/>
      <c r="Q22" s="284"/>
      <c r="R22" s="284"/>
      <c r="S22" s="284"/>
      <c r="T22" s="284"/>
    </row>
    <row r="23" spans="2:20" ht="15" customHeight="1">
      <c r="B23" s="793" t="s">
        <v>3238</v>
      </c>
      <c r="C23" s="793"/>
      <c r="D23" s="793"/>
      <c r="E23" s="793"/>
      <c r="F23" s="793"/>
      <c r="G23" s="370" t="s">
        <v>3239</v>
      </c>
    </row>
    <row r="24" spans="2:20" ht="15" customHeight="1">
      <c r="B24" s="793"/>
      <c r="C24" s="793"/>
      <c r="D24" s="793"/>
      <c r="E24" s="793"/>
      <c r="F24" s="793"/>
      <c r="G24" s="17"/>
    </row>
    <row r="25" spans="2:20" ht="15" customHeight="1">
      <c r="B25" s="793"/>
      <c r="C25" s="793"/>
      <c r="D25" s="793"/>
      <c r="E25" s="793"/>
      <c r="F25" s="793"/>
      <c r="G25" s="17"/>
    </row>
    <row r="26" spans="2:20" ht="15" customHeight="1">
      <c r="B26" s="793"/>
      <c r="C26" s="793"/>
      <c r="D26" s="793"/>
      <c r="E26" s="793"/>
      <c r="F26" s="793"/>
      <c r="G26" s="17"/>
    </row>
    <row r="27" spans="2:20" ht="15" customHeight="1">
      <c r="B27" s="793"/>
      <c r="C27" s="793"/>
      <c r="D27" s="793"/>
      <c r="E27" s="793"/>
      <c r="F27" s="793"/>
      <c r="G27" s="17"/>
    </row>
    <row r="28" spans="2:20" ht="15" customHeight="1">
      <c r="B28" s="793"/>
      <c r="C28" s="793"/>
      <c r="D28" s="793"/>
      <c r="E28" s="793"/>
      <c r="F28" s="793"/>
      <c r="G28" s="17"/>
    </row>
    <row r="29" spans="2:20" ht="15" customHeight="1">
      <c r="B29" s="793"/>
      <c r="C29" s="793"/>
      <c r="D29" s="793"/>
      <c r="E29" s="793"/>
      <c r="F29" s="793"/>
      <c r="G29" s="17"/>
    </row>
    <row r="30" spans="2:20" ht="15" customHeight="1">
      <c r="B30" s="793"/>
      <c r="C30" s="793"/>
      <c r="D30" s="793"/>
      <c r="E30" s="793"/>
      <c r="F30" s="793"/>
      <c r="G30" s="17"/>
    </row>
    <row r="31" spans="2:20" ht="15" customHeight="1">
      <c r="B31" s="793"/>
      <c r="C31" s="793"/>
      <c r="D31" s="793"/>
      <c r="E31" s="793"/>
      <c r="F31" s="793"/>
      <c r="G31" s="17"/>
    </row>
    <row r="32" spans="2:20" ht="15" customHeight="1">
      <c r="B32" s="793"/>
      <c r="C32" s="793"/>
      <c r="D32" s="793"/>
      <c r="E32" s="793"/>
      <c r="F32" s="793"/>
      <c r="G32" s="17"/>
    </row>
    <row r="33" spans="2:7" ht="15" customHeight="1">
      <c r="B33" s="793"/>
      <c r="C33" s="793"/>
      <c r="D33" s="793"/>
      <c r="E33" s="793"/>
      <c r="F33" s="793"/>
      <c r="G33" s="17"/>
    </row>
  </sheetData>
  <sheetProtection algorithmName="SHA-512" hashValue="hrKVepqRJetqqZOIVIKTfgRbgg6puiqB2yXawycnEyJ2niYHGWwwYS1/PDn+OiQZuvpZmxcRobnA+zFc1arYsg==" saltValue="6jcsDXGAtUtSRb4VjMGvpA==" spinCount="100000" sheet="1" selectLockedCells="1" selectUnlockedCells="1"/>
  <mergeCells count="30">
    <mergeCell ref="B29:F29"/>
    <mergeCell ref="B30:F30"/>
    <mergeCell ref="B31:F31"/>
    <mergeCell ref="B32:F32"/>
    <mergeCell ref="B33:F33"/>
    <mergeCell ref="B28:F28"/>
    <mergeCell ref="B16:F16"/>
    <mergeCell ref="B17:F17"/>
    <mergeCell ref="B18:F18"/>
    <mergeCell ref="B19:F19"/>
    <mergeCell ref="B20:F20"/>
    <mergeCell ref="B22:F22"/>
    <mergeCell ref="B23:F23"/>
    <mergeCell ref="B24:F24"/>
    <mergeCell ref="B25:F25"/>
    <mergeCell ref="B26:F26"/>
    <mergeCell ref="B27:F27"/>
    <mergeCell ref="B21:F21"/>
    <mergeCell ref="B15:F15"/>
    <mergeCell ref="B4:F4"/>
    <mergeCell ref="B5:F5"/>
    <mergeCell ref="B6:F6"/>
    <mergeCell ref="B7:F7"/>
    <mergeCell ref="B8:F8"/>
    <mergeCell ref="B9:F9"/>
    <mergeCell ref="B10:F10"/>
    <mergeCell ref="B11:F11"/>
    <mergeCell ref="B12:F12"/>
    <mergeCell ref="B13:F13"/>
    <mergeCell ref="B14:F1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63</vt:i4>
      </vt:variant>
    </vt:vector>
  </HeadingPairs>
  <TitlesOfParts>
    <vt:vector size="72" baseType="lpstr">
      <vt:lpstr>入力シート</vt:lpstr>
      <vt:lpstr>計算シート</vt:lpstr>
      <vt:lpstr>保育単価表（20人以上）</vt:lpstr>
      <vt:lpstr>保育単価表（20人以上）②</vt:lpstr>
      <vt:lpstr>保育単価表（20人以上）③</vt:lpstr>
      <vt:lpstr>対応表</vt:lpstr>
      <vt:lpstr>都道府県市区町村</vt:lpstr>
      <vt:lpstr>自動入力</vt:lpstr>
      <vt:lpstr>Ver.</vt:lpstr>
      <vt:lpstr>Ver.!Print_Area</vt:lpstr>
      <vt:lpstr>計算シート!Print_Area</vt:lpstr>
      <vt:lpstr>入力シート!Print_Area</vt:lpstr>
      <vt:lpstr>愛知県</vt:lpstr>
      <vt:lpstr>愛媛県</vt:lpstr>
      <vt:lpstr>茨城県</vt:lpstr>
      <vt:lpstr>栄養管理加算</vt:lpstr>
      <vt:lpstr>岡山県</vt:lpstr>
      <vt:lpstr>沖縄県</vt:lpstr>
      <vt:lpstr>岩手県</vt:lpstr>
      <vt:lpstr>岐阜県</vt:lpstr>
      <vt:lpstr>宮崎県</vt:lpstr>
      <vt:lpstr>宮城県</vt:lpstr>
      <vt:lpstr>京都府</vt:lpstr>
      <vt:lpstr>熊本県</vt:lpstr>
      <vt:lpstr>群馬県</vt:lpstr>
      <vt:lpstr>減価償却費地域区分</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質改善前後</vt:lpstr>
      <vt:lpstr>秋田県</vt:lpstr>
      <vt:lpstr>新潟県</vt:lpstr>
      <vt:lpstr>神奈川県</vt:lpstr>
      <vt:lpstr>青森県</vt:lpstr>
      <vt:lpstr>静岡県</vt:lpstr>
      <vt:lpstr>石川県</vt:lpstr>
      <vt:lpstr>千葉県</vt:lpstr>
      <vt:lpstr>大阪府</vt:lpstr>
      <vt:lpstr>大分県</vt:lpstr>
      <vt:lpstr>地域区分</vt:lpstr>
      <vt:lpstr>長崎県</vt:lpstr>
      <vt:lpstr>長野県</vt:lpstr>
      <vt:lpstr>鳥取県</vt:lpstr>
      <vt:lpstr>賃借料地域区分</vt:lpstr>
      <vt:lpstr>都道府県</vt:lpstr>
      <vt:lpstr>土曜日閉所</vt:lpstr>
      <vt:lpstr>島根県</vt:lpstr>
      <vt:lpstr>東京都</vt:lpstr>
      <vt:lpstr>徳島県</vt:lpstr>
      <vt:lpstr>栃木県</vt:lpstr>
      <vt:lpstr>奈良県</vt:lpstr>
      <vt:lpstr>入所児童処遇特別時間数</vt:lpstr>
      <vt:lpstr>標準都市部</vt:lpstr>
      <vt:lpstr>富山県</vt:lpstr>
      <vt:lpstr>福井県</vt:lpstr>
      <vt:lpstr>福岡県</vt:lpstr>
      <vt:lpstr>福島県</vt:lpstr>
      <vt:lpstr>兵庫県</vt:lpstr>
      <vt:lpstr>平均勤続年数</vt:lpstr>
      <vt:lpstr>北海道</vt:lpstr>
      <vt:lpstr>有無</vt:lpstr>
      <vt:lpstr>有無2</vt:lpstr>
      <vt:lpstr>冷暖房費地域区分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事業所内保育事業</dc:title>
  <dc:creator/>
  <cp:lastModifiedBy/>
  <dcterms:created xsi:type="dcterms:W3CDTF">2022-11-17T09:42:41Z</dcterms:created>
  <dcterms:modified xsi:type="dcterms:W3CDTF">2023-08-29T06:43:37Z</dcterms:modified>
</cp:coreProperties>
</file>