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41CC0935-E4B8-4580-8E2F-7A3059E79A79}" xr6:coauthVersionLast="47" xr6:coauthVersionMax="47" xr10:uidLastSave="{00000000-0000-0000-0000-000000000000}"/>
  <bookViews>
    <workbookView xWindow="4140" yWindow="900" windowWidth="21600" windowHeight="11385" tabRatio="874" xr2:uid="{00000000-000D-0000-FFFF-FFFF00000000}"/>
  </bookViews>
  <sheets>
    <sheet name="入力シート" sheetId="149" r:id="rId1"/>
    <sheet name="計算シート" sheetId="150" r:id="rId2"/>
    <sheet name="保育単価表" sheetId="181" r:id="rId3"/>
    <sheet name="保育単価表②" sheetId="182" r:id="rId4"/>
    <sheet name="対応表" sheetId="136" r:id="rId5"/>
    <sheet name="都道府県市区町村" sheetId="168" r:id="rId6"/>
    <sheet name="自動入力" sheetId="176" r:id="rId7"/>
    <sheet name="Ver." sheetId="167" r:id="rId8"/>
  </sheets>
  <definedNames>
    <definedName name="_xlnm._FilterDatabase" localSheetId="6" hidden="1">自動入力!$B$1:$B$580</definedName>
    <definedName name="_xlnm._FilterDatabase" localSheetId="2" hidden="1">保育単価表!$A$3:$WWC$33</definedName>
    <definedName name="_xlnm.Print_Area" localSheetId="7">Ver.!$A$1:$AI$55</definedName>
    <definedName name="_xlnm.Print_Area" localSheetId="1">計算シート!$A$1:$O$88</definedName>
    <definedName name="_xlnm.Print_Area" localSheetId="0">入力シート!$A$1:$AL$163</definedName>
    <definedName name="_xlnm.Print_Area" localSheetId="2">保育単価表!$A$1:$AL$37</definedName>
    <definedName name="_xlnm.Print_Titles" localSheetId="2">保育単価表!$A:$C,保育単価表!$1:$5</definedName>
    <definedName name="愛知県">都道府県市区町村!$Y$3:$Y$57</definedName>
    <definedName name="愛媛県">都道府県市区町村!$AN$3:$AN$23</definedName>
    <definedName name="茨城県">都道府県市区町村!$J$3:$J$47</definedName>
    <definedName name="栄養管理加算">対応表!$AA$3:$AA$6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対応表!$H$3:$H$3</definedName>
    <definedName name="秋田県">都道府県市区町村!$G$3:$G$28</definedName>
    <definedName name="処遇改善等加算Ⅱ">対応表!$Y$3:$Y$5</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対応表!$S$3:$S$6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対応表!$T$3:$T$14</definedName>
    <definedName name="北海道">都道府県市区町村!$C$3:$C$182</definedName>
    <definedName name="有無">対応表!$G$3:$G$4</definedName>
    <definedName name="有無2">対応表!$X$3:$X$5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50" l="1"/>
  <c r="G11" i="150"/>
  <c r="E63" i="150" l="1"/>
  <c r="F63" i="150" s="1"/>
  <c r="K63" i="150" s="1"/>
  <c r="A579" i="176" l="1"/>
  <c r="A578" i="176"/>
  <c r="A577" i="176"/>
  <c r="A576" i="176"/>
  <c r="A575" i="176"/>
  <c r="A574" i="176"/>
  <c r="A573" i="176"/>
  <c r="A572" i="176"/>
  <c r="A571" i="176"/>
  <c r="A570" i="176"/>
  <c r="A569" i="176"/>
  <c r="A568" i="176"/>
  <c r="A567" i="176"/>
  <c r="A566" i="176"/>
  <c r="A565" i="176"/>
  <c r="A564" i="176"/>
  <c r="A563" i="176"/>
  <c r="A562" i="176"/>
  <c r="A561" i="176"/>
  <c r="A560" i="176"/>
  <c r="A559" i="176"/>
  <c r="A558" i="176"/>
  <c r="A557" i="176"/>
  <c r="A556" i="176"/>
  <c r="A555" i="176"/>
  <c r="A554" i="176"/>
  <c r="A553" i="176"/>
  <c r="A552" i="176"/>
  <c r="A551" i="176"/>
  <c r="A550" i="176"/>
  <c r="A549" i="176"/>
  <c r="A548" i="176"/>
  <c r="A547" i="176"/>
  <c r="A546" i="176"/>
  <c r="A545" i="176"/>
  <c r="A544" i="176"/>
  <c r="A543" i="176"/>
  <c r="A542" i="176"/>
  <c r="A541" i="176"/>
  <c r="A540" i="176"/>
  <c r="A539" i="176"/>
  <c r="A538" i="176"/>
  <c r="A537" i="176"/>
  <c r="A536" i="176"/>
  <c r="A535" i="176"/>
  <c r="A534" i="176"/>
  <c r="A533" i="176"/>
  <c r="A532" i="176"/>
  <c r="A531" i="176"/>
  <c r="A530" i="176"/>
  <c r="A529" i="176"/>
  <c r="A528" i="176"/>
  <c r="A527" i="176"/>
  <c r="A526" i="176"/>
  <c r="A525" i="176"/>
  <c r="A524" i="176"/>
  <c r="A523" i="176"/>
  <c r="A522" i="176"/>
  <c r="A521" i="176"/>
  <c r="A520" i="176"/>
  <c r="A519" i="176"/>
  <c r="A518" i="176"/>
  <c r="A517" i="176"/>
  <c r="A516" i="176"/>
  <c r="A515" i="176"/>
  <c r="A514" i="176"/>
  <c r="A513" i="176"/>
  <c r="A512" i="176"/>
  <c r="A511" i="176"/>
  <c r="A510" i="176"/>
  <c r="A509" i="176"/>
  <c r="A508" i="176"/>
  <c r="A507" i="176"/>
  <c r="A506" i="176"/>
  <c r="A505" i="176"/>
  <c r="A504" i="176"/>
  <c r="A503" i="176"/>
  <c r="A502" i="176"/>
  <c r="A501" i="176"/>
  <c r="A500" i="176"/>
  <c r="A499" i="176"/>
  <c r="A498" i="176"/>
  <c r="A497" i="176"/>
  <c r="A496" i="176"/>
  <c r="A495" i="176"/>
  <c r="A494" i="176"/>
  <c r="A493" i="176"/>
  <c r="A492" i="176"/>
  <c r="A491" i="176"/>
  <c r="A490" i="176"/>
  <c r="A489" i="176"/>
  <c r="A488" i="176"/>
  <c r="A487" i="176"/>
  <c r="A486" i="176"/>
  <c r="A485" i="176"/>
  <c r="A484" i="176"/>
  <c r="A483" i="176"/>
  <c r="A482" i="176"/>
  <c r="A481" i="176"/>
  <c r="A480" i="176"/>
  <c r="A479" i="176"/>
  <c r="A478" i="176"/>
  <c r="A477" i="176"/>
  <c r="A476" i="176"/>
  <c r="A475" i="176"/>
  <c r="A474" i="176"/>
  <c r="A473" i="176"/>
  <c r="A472" i="176"/>
  <c r="A471" i="176"/>
  <c r="A470" i="176"/>
  <c r="A469" i="176"/>
  <c r="A468" i="176"/>
  <c r="A467" i="176"/>
  <c r="A466" i="176"/>
  <c r="A465" i="176"/>
  <c r="A464" i="176"/>
  <c r="A463" i="176"/>
  <c r="A462" i="176"/>
  <c r="A461" i="176"/>
  <c r="A460" i="176"/>
  <c r="A459" i="176"/>
  <c r="A458" i="176"/>
  <c r="A457" i="176"/>
  <c r="A456" i="176"/>
  <c r="A455" i="176"/>
  <c r="A454" i="176"/>
  <c r="A453" i="176"/>
  <c r="A452" i="176"/>
  <c r="A451" i="176"/>
  <c r="A450" i="176"/>
  <c r="A449" i="176"/>
  <c r="A448" i="176"/>
  <c r="A447" i="176"/>
  <c r="A446" i="176"/>
  <c r="A445" i="176"/>
  <c r="A444" i="176"/>
  <c r="A443" i="176"/>
  <c r="A442" i="176"/>
  <c r="A441" i="176"/>
  <c r="A440" i="176"/>
  <c r="A439" i="176"/>
  <c r="A438" i="176"/>
  <c r="A437" i="176"/>
  <c r="A436" i="176"/>
  <c r="A435" i="176"/>
  <c r="A434" i="176"/>
  <c r="A433" i="176"/>
  <c r="A432" i="176"/>
  <c r="A431" i="176"/>
  <c r="A430" i="176"/>
  <c r="A429" i="176"/>
  <c r="A428" i="176"/>
  <c r="A427" i="176"/>
  <c r="A426" i="176"/>
  <c r="A425" i="176"/>
  <c r="A424" i="176"/>
  <c r="A423" i="176"/>
  <c r="A422" i="176"/>
  <c r="A421" i="176"/>
  <c r="A420" i="176"/>
  <c r="A419" i="176"/>
  <c r="A418" i="176"/>
  <c r="A417" i="176"/>
  <c r="A416" i="176"/>
  <c r="A415" i="176"/>
  <c r="A414" i="176"/>
  <c r="A413" i="176"/>
  <c r="A412" i="176"/>
  <c r="A411" i="176"/>
  <c r="A410" i="176"/>
  <c r="A409" i="176"/>
  <c r="A408" i="176"/>
  <c r="A407" i="176"/>
  <c r="A406" i="176"/>
  <c r="A405" i="176"/>
  <c r="A404" i="176"/>
  <c r="A403" i="176"/>
  <c r="A402" i="176"/>
  <c r="A401" i="176"/>
  <c r="A400" i="176"/>
  <c r="A399" i="176"/>
  <c r="A398" i="176"/>
  <c r="A397" i="176"/>
  <c r="A396" i="176"/>
  <c r="A395" i="176"/>
  <c r="A394" i="176"/>
  <c r="A393" i="176"/>
  <c r="A392" i="176"/>
  <c r="A391" i="176"/>
  <c r="A390" i="176"/>
  <c r="A389" i="176"/>
  <c r="A388" i="176"/>
  <c r="A387" i="176"/>
  <c r="A386" i="176"/>
  <c r="A385" i="176"/>
  <c r="A384" i="176"/>
  <c r="A383" i="176"/>
  <c r="A382" i="176"/>
  <c r="A381" i="176"/>
  <c r="A380" i="176"/>
  <c r="A379" i="176"/>
  <c r="A378" i="176"/>
  <c r="A377" i="176"/>
  <c r="A376" i="176"/>
  <c r="A375" i="176"/>
  <c r="A374" i="176"/>
  <c r="A373" i="176"/>
  <c r="A372" i="176"/>
  <c r="A371" i="176"/>
  <c r="A370" i="176"/>
  <c r="A369" i="176"/>
  <c r="A368" i="176"/>
  <c r="A367" i="176"/>
  <c r="A366" i="176"/>
  <c r="A365" i="176"/>
  <c r="A364" i="176"/>
  <c r="A363" i="176"/>
  <c r="A362" i="176"/>
  <c r="A361" i="176"/>
  <c r="A360" i="176"/>
  <c r="A359" i="176"/>
  <c r="A358" i="176"/>
  <c r="A357" i="176"/>
  <c r="A356" i="176"/>
  <c r="A355" i="176"/>
  <c r="A354" i="176"/>
  <c r="A353" i="176"/>
  <c r="A352" i="176"/>
  <c r="A351" i="176"/>
  <c r="A350" i="176"/>
  <c r="A349" i="176"/>
  <c r="A348" i="176"/>
  <c r="A347" i="176"/>
  <c r="A346" i="176"/>
  <c r="A345" i="176"/>
  <c r="A344" i="176"/>
  <c r="A343" i="176"/>
  <c r="A342" i="176"/>
  <c r="A341" i="176"/>
  <c r="A340" i="176"/>
  <c r="A339" i="176"/>
  <c r="A338" i="176"/>
  <c r="A337" i="176"/>
  <c r="A336" i="176"/>
  <c r="A335" i="176"/>
  <c r="A334" i="176"/>
  <c r="A333" i="176"/>
  <c r="A332" i="176"/>
  <c r="A331" i="176"/>
  <c r="A330" i="176"/>
  <c r="A329" i="176"/>
  <c r="A328" i="176"/>
  <c r="A327" i="176"/>
  <c r="A326" i="176"/>
  <c r="A325" i="176"/>
  <c r="A324" i="176"/>
  <c r="A323" i="176"/>
  <c r="A322" i="176"/>
  <c r="A321" i="176"/>
  <c r="A320" i="176"/>
  <c r="A319" i="176"/>
  <c r="A318" i="176"/>
  <c r="A317" i="176"/>
  <c r="A316" i="176"/>
  <c r="A315" i="176"/>
  <c r="A314" i="176"/>
  <c r="A313" i="176"/>
  <c r="A312" i="176"/>
  <c r="A311" i="176"/>
  <c r="A310" i="176"/>
  <c r="A309" i="176"/>
  <c r="A308" i="176"/>
  <c r="A307" i="176"/>
  <c r="A306" i="176"/>
  <c r="A305" i="176"/>
  <c r="A304" i="176"/>
  <c r="A303" i="176"/>
  <c r="A302" i="176"/>
  <c r="A301" i="176"/>
  <c r="A300" i="176"/>
  <c r="A299" i="176"/>
  <c r="A298" i="176"/>
  <c r="A297" i="176"/>
  <c r="A296" i="176"/>
  <c r="A295" i="176"/>
  <c r="A294" i="176"/>
  <c r="A293" i="176"/>
  <c r="A292" i="176"/>
  <c r="A291" i="176"/>
  <c r="A290" i="176"/>
  <c r="A289" i="176"/>
  <c r="A288" i="176"/>
  <c r="A287" i="176"/>
  <c r="A286" i="176"/>
  <c r="A285" i="176"/>
  <c r="A284" i="176"/>
  <c r="A283" i="176"/>
  <c r="A282" i="176"/>
  <c r="A281" i="176"/>
  <c r="A280" i="176"/>
  <c r="A279" i="176"/>
  <c r="A278" i="176"/>
  <c r="A277" i="176"/>
  <c r="A276" i="176"/>
  <c r="A275" i="176"/>
  <c r="A274" i="176"/>
  <c r="A273" i="176"/>
  <c r="A272" i="176"/>
  <c r="A271" i="176"/>
  <c r="A270" i="176"/>
  <c r="A269" i="176"/>
  <c r="A268" i="176"/>
  <c r="A267" i="176"/>
  <c r="A266" i="176"/>
  <c r="A265" i="176"/>
  <c r="A264" i="176"/>
  <c r="A263" i="176"/>
  <c r="A262" i="176"/>
  <c r="A261" i="176"/>
  <c r="A260" i="176"/>
  <c r="A259" i="176"/>
  <c r="A258" i="176"/>
  <c r="A257" i="176"/>
  <c r="A256" i="176"/>
  <c r="A255" i="176"/>
  <c r="A254" i="176"/>
  <c r="A253" i="176"/>
  <c r="A252" i="176"/>
  <c r="A251" i="176"/>
  <c r="A250" i="176"/>
  <c r="A249" i="176"/>
  <c r="A248" i="176"/>
  <c r="A247" i="176"/>
  <c r="A246" i="176"/>
  <c r="A245" i="176"/>
  <c r="A244" i="176"/>
  <c r="A243" i="176"/>
  <c r="A242" i="176"/>
  <c r="A241" i="176"/>
  <c r="A240" i="176"/>
  <c r="A239" i="176"/>
  <c r="A238" i="176"/>
  <c r="A237" i="176"/>
  <c r="A236" i="176"/>
  <c r="A235" i="176"/>
  <c r="A234" i="176"/>
  <c r="A233" i="176"/>
  <c r="A232" i="176"/>
  <c r="A231" i="176"/>
  <c r="A230" i="176"/>
  <c r="A229" i="176"/>
  <c r="A228" i="176"/>
  <c r="A227" i="176"/>
  <c r="A226" i="176"/>
  <c r="A225" i="176"/>
  <c r="A224" i="176"/>
  <c r="A223" i="176"/>
  <c r="A222" i="176"/>
  <c r="A221" i="176"/>
  <c r="A220" i="176"/>
  <c r="A219" i="176"/>
  <c r="A218" i="176"/>
  <c r="A217" i="176"/>
  <c r="A216" i="176"/>
  <c r="A215" i="176"/>
  <c r="A214" i="176"/>
  <c r="A213" i="176"/>
  <c r="A212" i="176"/>
  <c r="A211" i="176"/>
  <c r="A210" i="176"/>
  <c r="A209" i="176"/>
  <c r="A208" i="176"/>
  <c r="A207" i="176"/>
  <c r="A206" i="176"/>
  <c r="A205" i="176"/>
  <c r="A204" i="176"/>
  <c r="A203" i="176"/>
  <c r="A202" i="176"/>
  <c r="A201" i="176"/>
  <c r="A200" i="176"/>
  <c r="A199" i="176"/>
  <c r="A198" i="176"/>
  <c r="A197" i="176"/>
  <c r="A196" i="176"/>
  <c r="A195" i="176"/>
  <c r="A194" i="176"/>
  <c r="A193" i="176"/>
  <c r="A192" i="176"/>
  <c r="A191" i="176"/>
  <c r="A190" i="176"/>
  <c r="A189" i="176"/>
  <c r="A188" i="176"/>
  <c r="A187" i="176"/>
  <c r="A186" i="176"/>
  <c r="A185" i="176"/>
  <c r="A184" i="176"/>
  <c r="A183" i="176"/>
  <c r="A182" i="176"/>
  <c r="A181" i="176"/>
  <c r="A180" i="176"/>
  <c r="A179" i="176"/>
  <c r="A178" i="176"/>
  <c r="A177" i="176"/>
  <c r="A176" i="176"/>
  <c r="A175" i="176"/>
  <c r="A174" i="176"/>
  <c r="A173" i="176"/>
  <c r="A172" i="176"/>
  <c r="A171" i="176"/>
  <c r="A170" i="176"/>
  <c r="A169" i="176"/>
  <c r="A168" i="176"/>
  <c r="A167" i="176"/>
  <c r="A166" i="176"/>
  <c r="A165" i="176"/>
  <c r="A164" i="176"/>
  <c r="A163" i="176"/>
  <c r="A162" i="176"/>
  <c r="A161" i="176"/>
  <c r="A160" i="176"/>
  <c r="A159" i="176"/>
  <c r="A158" i="176"/>
  <c r="A157" i="176"/>
  <c r="A156" i="176"/>
  <c r="A155" i="176"/>
  <c r="A154" i="176"/>
  <c r="A153" i="176"/>
  <c r="A152" i="176"/>
  <c r="A151" i="176"/>
  <c r="A150" i="176"/>
  <c r="A149" i="176"/>
  <c r="A148" i="176"/>
  <c r="A147" i="176"/>
  <c r="A146" i="176"/>
  <c r="A145" i="176"/>
  <c r="A144" i="176"/>
  <c r="A143" i="176"/>
  <c r="A142" i="176"/>
  <c r="A141" i="176"/>
  <c r="A140" i="176"/>
  <c r="A139" i="176"/>
  <c r="A138" i="176"/>
  <c r="A137" i="176"/>
  <c r="A136" i="176"/>
  <c r="A135" i="176"/>
  <c r="A134" i="176"/>
  <c r="A133" i="176"/>
  <c r="A132" i="176"/>
  <c r="A131" i="176"/>
  <c r="A130" i="176"/>
  <c r="A129" i="176"/>
  <c r="A128" i="176"/>
  <c r="A127" i="176"/>
  <c r="A126" i="176"/>
  <c r="A125" i="176"/>
  <c r="A124" i="176"/>
  <c r="A123" i="176"/>
  <c r="A122" i="176"/>
  <c r="A121" i="176"/>
  <c r="A120" i="176"/>
  <c r="A119" i="176"/>
  <c r="A118" i="176"/>
  <c r="A117" i="176"/>
  <c r="A116" i="176"/>
  <c r="A115" i="176"/>
  <c r="A114" i="176"/>
  <c r="A113" i="176"/>
  <c r="A112" i="176"/>
  <c r="A111" i="176"/>
  <c r="A110" i="176"/>
  <c r="A109" i="176"/>
  <c r="A108" i="176"/>
  <c r="A107" i="176"/>
  <c r="A106" i="176"/>
  <c r="A105" i="176"/>
  <c r="A104" i="176"/>
  <c r="A103" i="176"/>
  <c r="A102" i="176"/>
  <c r="A101" i="176"/>
  <c r="A100" i="176"/>
  <c r="A99" i="176"/>
  <c r="A98" i="176"/>
  <c r="A97" i="176"/>
  <c r="A96" i="176"/>
  <c r="A95" i="176"/>
  <c r="A94" i="176"/>
  <c r="A93" i="176"/>
  <c r="A92" i="176"/>
  <c r="A91" i="176"/>
  <c r="A90" i="176"/>
  <c r="A89" i="176"/>
  <c r="A88" i="176"/>
  <c r="A87" i="176"/>
  <c r="A86" i="176"/>
  <c r="A85" i="176"/>
  <c r="A84" i="176"/>
  <c r="A83" i="176"/>
  <c r="A82" i="176"/>
  <c r="A81" i="176"/>
  <c r="A80" i="176"/>
  <c r="A79" i="176"/>
  <c r="A78" i="176"/>
  <c r="A77" i="176"/>
  <c r="A76" i="176"/>
  <c r="A75" i="176"/>
  <c r="A74" i="176"/>
  <c r="A73" i="176"/>
  <c r="A72" i="176"/>
  <c r="A71" i="176"/>
  <c r="A70" i="176"/>
  <c r="A69" i="176"/>
  <c r="A68" i="176"/>
  <c r="A67" i="176"/>
  <c r="A66" i="176"/>
  <c r="A65" i="176"/>
  <c r="A64" i="176"/>
  <c r="A63" i="176"/>
  <c r="A62" i="176"/>
  <c r="A61" i="176"/>
  <c r="A60" i="176"/>
  <c r="A59" i="176"/>
  <c r="A58" i="176"/>
  <c r="A57" i="176"/>
  <c r="A56" i="176"/>
  <c r="A55" i="176"/>
  <c r="A54" i="176"/>
  <c r="A53" i="176"/>
  <c r="A52" i="176"/>
  <c r="A51" i="176"/>
  <c r="A50" i="176"/>
  <c r="A49" i="176"/>
  <c r="A48" i="176"/>
  <c r="A47" i="176"/>
  <c r="A46" i="176"/>
  <c r="A45" i="176"/>
  <c r="A44" i="176"/>
  <c r="A43" i="176"/>
  <c r="A42" i="176"/>
  <c r="A41" i="176"/>
  <c r="A40" i="176"/>
  <c r="A39" i="176"/>
  <c r="A38" i="176"/>
  <c r="A37" i="176"/>
  <c r="A36" i="176"/>
  <c r="A35" i="176"/>
  <c r="A34" i="176"/>
  <c r="A33" i="176"/>
  <c r="A32" i="176"/>
  <c r="A31" i="176"/>
  <c r="A30" i="176"/>
  <c r="A29" i="176"/>
  <c r="A28" i="176"/>
  <c r="A27" i="176"/>
  <c r="A26" i="176"/>
  <c r="A25" i="176"/>
  <c r="A24" i="176"/>
  <c r="A23" i="176"/>
  <c r="A22" i="176"/>
  <c r="A21" i="176"/>
  <c r="A20" i="176"/>
  <c r="A19" i="176"/>
  <c r="A18" i="176"/>
  <c r="A17" i="176"/>
  <c r="A16" i="176"/>
  <c r="A15" i="176"/>
  <c r="A14" i="176"/>
  <c r="A13" i="176"/>
  <c r="A12" i="176"/>
  <c r="A11" i="176"/>
  <c r="A10" i="176"/>
  <c r="A9" i="176"/>
  <c r="A8" i="176"/>
  <c r="A7" i="176"/>
  <c r="A6" i="176"/>
  <c r="A5" i="176"/>
  <c r="A4" i="176"/>
  <c r="A3" i="176"/>
  <c r="A2" i="176"/>
  <c r="E54" i="150" l="1"/>
  <c r="F54" i="150" s="1"/>
  <c r="E46" i="150"/>
  <c r="F46" i="150" s="1"/>
  <c r="I17" i="149" l="1"/>
  <c r="F443" i="176"/>
  <c r="F442" i="176"/>
  <c r="F441" i="176"/>
  <c r="F440" i="176"/>
  <c r="F439" i="176"/>
  <c r="F438" i="176"/>
  <c r="F437" i="176"/>
  <c r="F436" i="176"/>
  <c r="F435" i="176"/>
  <c r="F434" i="176"/>
  <c r="F433" i="176"/>
  <c r="F432" i="176"/>
  <c r="F431" i="176"/>
  <c r="F430" i="176"/>
  <c r="F429" i="176"/>
  <c r="F428" i="176"/>
  <c r="F427" i="176"/>
  <c r="F426" i="176"/>
  <c r="F425" i="176"/>
  <c r="F424" i="176"/>
  <c r="F423" i="176"/>
  <c r="F422" i="176"/>
  <c r="F421" i="176"/>
  <c r="F420" i="176"/>
  <c r="F419" i="176"/>
  <c r="F418" i="176"/>
  <c r="F417" i="176"/>
  <c r="F416" i="176"/>
  <c r="F415" i="176"/>
  <c r="F414" i="176"/>
  <c r="F413" i="176"/>
  <c r="F412" i="176"/>
  <c r="F411" i="176"/>
  <c r="F410" i="176"/>
  <c r="F409" i="176"/>
  <c r="F408" i="176"/>
  <c r="F407" i="176"/>
  <c r="F406" i="176"/>
  <c r="F405" i="176"/>
  <c r="F404" i="176"/>
  <c r="F403" i="176"/>
  <c r="F402" i="176"/>
  <c r="F401" i="176"/>
  <c r="F400" i="176"/>
  <c r="F399" i="176"/>
  <c r="F398" i="176"/>
  <c r="F397" i="176"/>
  <c r="F396" i="176"/>
  <c r="F395" i="176"/>
  <c r="F394" i="176"/>
  <c r="F393" i="176"/>
  <c r="F392" i="176"/>
  <c r="F391" i="176"/>
  <c r="F390" i="176"/>
  <c r="F389" i="176"/>
  <c r="F388" i="176"/>
  <c r="F387" i="176"/>
  <c r="F386" i="176"/>
  <c r="F385" i="176"/>
  <c r="F384" i="176"/>
  <c r="F383" i="176"/>
  <c r="F382" i="176"/>
  <c r="F381" i="176"/>
  <c r="F380" i="176"/>
  <c r="F379" i="176"/>
  <c r="F378" i="176"/>
  <c r="F377" i="176"/>
  <c r="F376" i="176"/>
  <c r="F375" i="176"/>
  <c r="F374" i="176"/>
  <c r="F373" i="176"/>
  <c r="F372" i="176"/>
  <c r="F371" i="176"/>
  <c r="F370" i="176"/>
  <c r="F369" i="176"/>
  <c r="F368" i="176"/>
  <c r="F367" i="176"/>
  <c r="F366" i="176"/>
  <c r="F365" i="176"/>
  <c r="F364" i="176"/>
  <c r="F363" i="176"/>
  <c r="F362" i="176"/>
  <c r="F361" i="176"/>
  <c r="F360" i="176"/>
  <c r="F359" i="176"/>
  <c r="F358" i="176"/>
  <c r="F357" i="176"/>
  <c r="F356" i="176"/>
  <c r="F355" i="176"/>
  <c r="F354" i="176"/>
  <c r="F353" i="176"/>
  <c r="F352" i="176"/>
  <c r="F351" i="176"/>
  <c r="F350" i="176"/>
  <c r="F349" i="176"/>
  <c r="F348" i="176"/>
  <c r="F347" i="176"/>
  <c r="F346" i="176"/>
  <c r="F345" i="176"/>
  <c r="F344" i="176"/>
  <c r="F343" i="176"/>
  <c r="F342" i="176"/>
  <c r="F341" i="176"/>
  <c r="F340" i="176"/>
  <c r="F339" i="176"/>
  <c r="F338" i="176"/>
  <c r="F337" i="176"/>
  <c r="F336" i="176"/>
  <c r="F335" i="176"/>
  <c r="F334" i="176"/>
  <c r="F333" i="176"/>
  <c r="F332" i="176"/>
  <c r="F331" i="176"/>
  <c r="F330" i="176"/>
  <c r="F329" i="176"/>
  <c r="F328" i="176"/>
  <c r="F327" i="176"/>
  <c r="F326" i="176"/>
  <c r="F325" i="176"/>
  <c r="F324" i="176"/>
  <c r="F323" i="176"/>
  <c r="F322" i="176"/>
  <c r="F321" i="176"/>
  <c r="F320" i="176"/>
  <c r="F319" i="176"/>
  <c r="F318" i="176"/>
  <c r="F317" i="176"/>
  <c r="F316" i="176"/>
  <c r="F315" i="176"/>
  <c r="F314" i="176"/>
  <c r="F313" i="176"/>
  <c r="F312" i="176"/>
  <c r="F311" i="176"/>
  <c r="F310" i="176"/>
  <c r="F309" i="176"/>
  <c r="F308" i="176"/>
  <c r="F307" i="176"/>
  <c r="F306" i="176"/>
  <c r="F305" i="176"/>
  <c r="F304" i="176"/>
  <c r="F303" i="176"/>
  <c r="F302" i="176"/>
  <c r="F301" i="176"/>
  <c r="F300" i="176"/>
  <c r="F299" i="176"/>
  <c r="F298" i="176"/>
  <c r="F297" i="176"/>
  <c r="F296" i="176"/>
  <c r="F295" i="176"/>
  <c r="F294" i="176"/>
  <c r="F293" i="176"/>
  <c r="F292" i="176"/>
  <c r="F291" i="176"/>
  <c r="F290" i="176"/>
  <c r="F289" i="176"/>
  <c r="F288" i="176"/>
  <c r="F287" i="176"/>
  <c r="F286" i="176"/>
  <c r="F285" i="176"/>
  <c r="F284" i="176"/>
  <c r="F283" i="176"/>
  <c r="F282" i="176"/>
  <c r="F281" i="176"/>
  <c r="F280" i="176"/>
  <c r="F279" i="176"/>
  <c r="F278" i="176"/>
  <c r="F277" i="176"/>
  <c r="F276" i="176"/>
  <c r="F275" i="176"/>
  <c r="F274" i="176"/>
  <c r="F273" i="176"/>
  <c r="F272" i="176"/>
  <c r="F271" i="176"/>
  <c r="F270" i="176"/>
  <c r="F269" i="176"/>
  <c r="F268" i="176"/>
  <c r="F267" i="176"/>
  <c r="F266" i="176"/>
  <c r="F265" i="176"/>
  <c r="F264" i="176"/>
  <c r="F263" i="176"/>
  <c r="F262" i="176"/>
  <c r="F261" i="176"/>
  <c r="F260" i="176"/>
  <c r="F259" i="176"/>
  <c r="F258" i="176"/>
  <c r="F257" i="176"/>
  <c r="F256" i="176"/>
  <c r="F255" i="176"/>
  <c r="F254" i="176"/>
  <c r="F253" i="176"/>
  <c r="F252" i="176"/>
  <c r="F251" i="176"/>
  <c r="F250" i="176"/>
  <c r="F249" i="176"/>
  <c r="F248" i="176"/>
  <c r="F247" i="176"/>
  <c r="F246" i="176"/>
  <c r="F245" i="176"/>
  <c r="F244" i="176"/>
  <c r="F243" i="176"/>
  <c r="F242" i="176"/>
  <c r="F241" i="176"/>
  <c r="F240" i="176"/>
  <c r="F239" i="176"/>
  <c r="F238" i="176"/>
  <c r="F237" i="176"/>
  <c r="F236" i="176"/>
  <c r="F235" i="176"/>
  <c r="F234" i="176"/>
  <c r="F233" i="176"/>
  <c r="F232" i="176"/>
  <c r="F231" i="176"/>
  <c r="F230" i="176"/>
  <c r="F229" i="176"/>
  <c r="F228" i="176"/>
  <c r="F227" i="176"/>
  <c r="F226" i="176"/>
  <c r="F225" i="176"/>
  <c r="F224" i="176"/>
  <c r="F223" i="176"/>
  <c r="F222" i="176"/>
  <c r="F221" i="176"/>
  <c r="F220" i="176"/>
  <c r="F219" i="176"/>
  <c r="F218" i="176"/>
  <c r="F217" i="176"/>
  <c r="F216" i="176"/>
  <c r="F215" i="176"/>
  <c r="F214" i="176"/>
  <c r="F213" i="176"/>
  <c r="F212" i="176"/>
  <c r="F211" i="176"/>
  <c r="F210" i="176"/>
  <c r="F209" i="176"/>
  <c r="F208" i="176"/>
  <c r="F207" i="176"/>
  <c r="F206" i="176"/>
  <c r="F205" i="176"/>
  <c r="F204" i="176"/>
  <c r="F203" i="176"/>
  <c r="K202" i="176"/>
  <c r="F202" i="176"/>
  <c r="K201" i="176"/>
  <c r="F201" i="176"/>
  <c r="K200" i="176"/>
  <c r="F200" i="176"/>
  <c r="K199" i="176"/>
  <c r="F199" i="176"/>
  <c r="K198" i="176"/>
  <c r="F198" i="176"/>
  <c r="K197" i="176"/>
  <c r="F197" i="176"/>
  <c r="K196" i="176"/>
  <c r="F196" i="176"/>
  <c r="K195" i="176"/>
  <c r="F195" i="176"/>
  <c r="K194" i="176"/>
  <c r="F194" i="176"/>
  <c r="K193" i="176"/>
  <c r="F193" i="176"/>
  <c r="K192" i="176"/>
  <c r="F192" i="176"/>
  <c r="K191" i="176"/>
  <c r="F191" i="176"/>
  <c r="K190" i="176"/>
  <c r="F190" i="176"/>
  <c r="K189" i="176"/>
  <c r="F189" i="176"/>
  <c r="K188" i="176"/>
  <c r="F188" i="176"/>
  <c r="K187" i="176"/>
  <c r="F187" i="176"/>
  <c r="K186" i="176"/>
  <c r="F186" i="176"/>
  <c r="K185" i="176"/>
  <c r="F185" i="176"/>
  <c r="K184" i="176"/>
  <c r="F184" i="176"/>
  <c r="K183" i="176"/>
  <c r="F183" i="176"/>
  <c r="K182" i="176"/>
  <c r="F182" i="176"/>
  <c r="K181" i="176"/>
  <c r="F181" i="176"/>
  <c r="K180" i="176"/>
  <c r="F180" i="176"/>
  <c r="K179" i="176"/>
  <c r="F179" i="176"/>
  <c r="K178" i="176"/>
  <c r="F178" i="176"/>
  <c r="K177" i="176"/>
  <c r="F177" i="176"/>
  <c r="K176" i="176"/>
  <c r="F176" i="176"/>
  <c r="K175" i="176"/>
  <c r="F175" i="176"/>
  <c r="K174" i="176"/>
  <c r="F174" i="176"/>
  <c r="K173" i="176"/>
  <c r="F173" i="176"/>
  <c r="K172" i="176"/>
  <c r="F172" i="176"/>
  <c r="K171" i="176"/>
  <c r="F171" i="176"/>
  <c r="K170" i="176"/>
  <c r="F170" i="176"/>
  <c r="K169" i="176"/>
  <c r="F169" i="176"/>
  <c r="K168" i="176"/>
  <c r="F168" i="176"/>
  <c r="K167" i="176"/>
  <c r="F167" i="176"/>
  <c r="K166" i="176"/>
  <c r="F166" i="176"/>
  <c r="K165" i="176"/>
  <c r="F165" i="176"/>
  <c r="K164" i="176"/>
  <c r="F164" i="176"/>
  <c r="K163" i="176"/>
  <c r="F163" i="176"/>
  <c r="K162" i="176"/>
  <c r="F162" i="176"/>
  <c r="K161" i="176"/>
  <c r="F161" i="176"/>
  <c r="K160" i="176"/>
  <c r="F160" i="176"/>
  <c r="K159" i="176"/>
  <c r="F159" i="176"/>
  <c r="K158" i="176"/>
  <c r="F158" i="176"/>
  <c r="K157" i="176"/>
  <c r="F157" i="176"/>
  <c r="K156" i="176"/>
  <c r="F156" i="176"/>
  <c r="K155" i="176"/>
  <c r="F155" i="176"/>
  <c r="K154" i="176"/>
  <c r="F154" i="176"/>
  <c r="K153" i="176"/>
  <c r="F153" i="176"/>
  <c r="K152" i="176"/>
  <c r="F152" i="176"/>
  <c r="K151" i="176"/>
  <c r="F151" i="176"/>
  <c r="K150" i="176"/>
  <c r="F150" i="176"/>
  <c r="K149" i="176"/>
  <c r="F149" i="176"/>
  <c r="K148" i="176"/>
  <c r="F148" i="176"/>
  <c r="K147" i="176"/>
  <c r="F147" i="176"/>
  <c r="K146" i="176"/>
  <c r="F146" i="176"/>
  <c r="K145" i="176"/>
  <c r="F145" i="176"/>
  <c r="K144" i="176"/>
  <c r="F144" i="176"/>
  <c r="K143" i="176"/>
  <c r="F143" i="176"/>
  <c r="K142" i="176"/>
  <c r="F142" i="176"/>
  <c r="K141" i="176"/>
  <c r="F141" i="176"/>
  <c r="K140" i="176"/>
  <c r="F140" i="176"/>
  <c r="K139" i="176"/>
  <c r="F139" i="176"/>
  <c r="K138" i="176"/>
  <c r="F138" i="176"/>
  <c r="K137" i="176"/>
  <c r="F137" i="176"/>
  <c r="K136" i="176"/>
  <c r="F136" i="176"/>
  <c r="K135" i="176"/>
  <c r="F135" i="176"/>
  <c r="K134" i="176"/>
  <c r="F134" i="176"/>
  <c r="K133" i="176"/>
  <c r="F133" i="176"/>
  <c r="K132" i="176"/>
  <c r="F132" i="176"/>
  <c r="K131" i="176"/>
  <c r="F131" i="176"/>
  <c r="K130" i="176"/>
  <c r="F130" i="176"/>
  <c r="K129" i="176"/>
  <c r="F129" i="176"/>
  <c r="K128" i="176"/>
  <c r="F128" i="176"/>
  <c r="K127" i="176"/>
  <c r="F127" i="176"/>
  <c r="K126" i="176"/>
  <c r="F126" i="176"/>
  <c r="K125" i="176"/>
  <c r="F125" i="176"/>
  <c r="K124" i="176"/>
  <c r="F124" i="176"/>
  <c r="K123" i="176"/>
  <c r="F123" i="176"/>
  <c r="K122" i="176"/>
  <c r="F122" i="176"/>
  <c r="K121" i="176"/>
  <c r="F121" i="176"/>
  <c r="K120" i="176"/>
  <c r="F120" i="176"/>
  <c r="K119" i="176"/>
  <c r="F119" i="176"/>
  <c r="K118" i="176"/>
  <c r="F118" i="176"/>
  <c r="K117" i="176"/>
  <c r="F117" i="176"/>
  <c r="K116" i="176"/>
  <c r="F116" i="176"/>
  <c r="K115" i="176"/>
  <c r="F115" i="176"/>
  <c r="K114" i="176"/>
  <c r="F114" i="176"/>
  <c r="K113" i="176"/>
  <c r="F113" i="176"/>
  <c r="K112" i="176"/>
  <c r="F112" i="176"/>
  <c r="K111" i="176"/>
  <c r="F111" i="176"/>
  <c r="K110" i="176"/>
  <c r="F110" i="176"/>
  <c r="K109" i="176"/>
  <c r="F109" i="176"/>
  <c r="K108" i="176"/>
  <c r="F108" i="176"/>
  <c r="K107" i="176"/>
  <c r="F107" i="176"/>
  <c r="K106" i="176"/>
  <c r="F106" i="176"/>
  <c r="K105" i="176"/>
  <c r="F105" i="176"/>
  <c r="K104" i="176"/>
  <c r="F104" i="176"/>
  <c r="K103" i="176"/>
  <c r="F103" i="176"/>
  <c r="K102" i="176"/>
  <c r="F102" i="176"/>
  <c r="K101" i="176"/>
  <c r="F101" i="176"/>
  <c r="K100" i="176"/>
  <c r="F100" i="176"/>
  <c r="K99" i="176"/>
  <c r="F99" i="176"/>
  <c r="K98" i="176"/>
  <c r="F98" i="176"/>
  <c r="K97" i="176"/>
  <c r="F97" i="176"/>
  <c r="K96" i="176"/>
  <c r="F96" i="176"/>
  <c r="K95" i="176"/>
  <c r="F95" i="176"/>
  <c r="K94" i="176"/>
  <c r="F94" i="176"/>
  <c r="K93" i="176"/>
  <c r="F93" i="176"/>
  <c r="K92" i="176"/>
  <c r="F92" i="176"/>
  <c r="K91" i="176"/>
  <c r="F91" i="176"/>
  <c r="K90" i="176"/>
  <c r="F90" i="176"/>
  <c r="K89" i="176"/>
  <c r="F89" i="176"/>
  <c r="K88" i="176"/>
  <c r="F88" i="176"/>
  <c r="K87" i="176"/>
  <c r="F87" i="176"/>
  <c r="K86" i="176"/>
  <c r="F86" i="176"/>
  <c r="K85" i="176"/>
  <c r="F85" i="176"/>
  <c r="K84" i="176"/>
  <c r="F84" i="176"/>
  <c r="K83" i="176"/>
  <c r="F83" i="176"/>
  <c r="K82" i="176"/>
  <c r="F82" i="176"/>
  <c r="K81" i="176"/>
  <c r="F81" i="176"/>
  <c r="K80" i="176"/>
  <c r="F80" i="176"/>
  <c r="K79" i="176"/>
  <c r="F79" i="176"/>
  <c r="K78" i="176"/>
  <c r="F78" i="176"/>
  <c r="K77" i="176"/>
  <c r="F77" i="176"/>
  <c r="K76" i="176"/>
  <c r="F76" i="176"/>
  <c r="K75" i="176"/>
  <c r="F75" i="176"/>
  <c r="K74" i="176"/>
  <c r="F74" i="176"/>
  <c r="K73" i="176"/>
  <c r="F73" i="176"/>
  <c r="K72" i="176"/>
  <c r="F72" i="176"/>
  <c r="K71" i="176"/>
  <c r="F71" i="176"/>
  <c r="K70" i="176"/>
  <c r="F70" i="176"/>
  <c r="K69" i="176"/>
  <c r="F69" i="176"/>
  <c r="K68" i="176"/>
  <c r="F68" i="176"/>
  <c r="K67" i="176"/>
  <c r="F67" i="176"/>
  <c r="K66" i="176"/>
  <c r="F66" i="176"/>
  <c r="K65" i="176"/>
  <c r="F65" i="176"/>
  <c r="K64" i="176"/>
  <c r="F64" i="176"/>
  <c r="K63" i="176"/>
  <c r="F63" i="176"/>
  <c r="K62" i="176"/>
  <c r="F62" i="176"/>
  <c r="K61" i="176"/>
  <c r="F61" i="176"/>
  <c r="K60" i="176"/>
  <c r="F60" i="176"/>
  <c r="K59" i="176"/>
  <c r="F59" i="176"/>
  <c r="K58" i="176"/>
  <c r="F58" i="176"/>
  <c r="K57" i="176"/>
  <c r="F57" i="176"/>
  <c r="K56" i="176"/>
  <c r="F56" i="176"/>
  <c r="K55" i="176"/>
  <c r="F55" i="176"/>
  <c r="K54" i="176"/>
  <c r="F54" i="176"/>
  <c r="K53" i="176"/>
  <c r="F53" i="176"/>
  <c r="K52" i="176"/>
  <c r="F52" i="176"/>
  <c r="K51" i="176"/>
  <c r="F51" i="176"/>
  <c r="K50" i="176"/>
  <c r="F50" i="176"/>
  <c r="K49" i="176"/>
  <c r="F49" i="176"/>
  <c r="K48" i="176"/>
  <c r="F48" i="176"/>
  <c r="K47" i="176"/>
  <c r="F47" i="176"/>
  <c r="K46" i="176"/>
  <c r="F46" i="176"/>
  <c r="K45" i="176"/>
  <c r="F45" i="176"/>
  <c r="K44" i="176"/>
  <c r="F44" i="176"/>
  <c r="K43" i="176"/>
  <c r="F43" i="176"/>
  <c r="K42" i="176"/>
  <c r="F42" i="176"/>
  <c r="K41" i="176"/>
  <c r="F41" i="176"/>
  <c r="K40" i="176"/>
  <c r="F40" i="176"/>
  <c r="K39" i="176"/>
  <c r="F39" i="176"/>
  <c r="K38" i="176"/>
  <c r="F38" i="176"/>
  <c r="K37" i="176"/>
  <c r="F37" i="176"/>
  <c r="K36" i="176"/>
  <c r="F36" i="176"/>
  <c r="K35" i="176"/>
  <c r="F35" i="176"/>
  <c r="K34" i="176"/>
  <c r="F34" i="176"/>
  <c r="K33" i="176"/>
  <c r="F33" i="176"/>
  <c r="K32" i="176"/>
  <c r="F32" i="176"/>
  <c r="K31" i="176"/>
  <c r="F31" i="176"/>
  <c r="K30" i="176"/>
  <c r="F30" i="176"/>
  <c r="K29" i="176"/>
  <c r="F29" i="176"/>
  <c r="K28" i="176"/>
  <c r="F28" i="176"/>
  <c r="K27" i="176"/>
  <c r="F27" i="176"/>
  <c r="K26" i="176"/>
  <c r="F26" i="176"/>
  <c r="K25" i="176"/>
  <c r="F25" i="176"/>
  <c r="K24" i="176"/>
  <c r="F24" i="176"/>
  <c r="K23" i="176"/>
  <c r="F23" i="176"/>
  <c r="K22" i="176"/>
  <c r="F22" i="176"/>
  <c r="K21" i="176"/>
  <c r="F21" i="176"/>
  <c r="K20" i="176"/>
  <c r="F20" i="176"/>
  <c r="K19" i="176"/>
  <c r="F19" i="176"/>
  <c r="K18" i="176"/>
  <c r="F18" i="176"/>
  <c r="K17" i="176"/>
  <c r="F17" i="176"/>
  <c r="P16" i="176"/>
  <c r="K16" i="176"/>
  <c r="F16" i="176"/>
  <c r="P15" i="176"/>
  <c r="K15" i="176"/>
  <c r="F15" i="176"/>
  <c r="P14" i="176"/>
  <c r="K14" i="176"/>
  <c r="F14" i="176"/>
  <c r="P13" i="176"/>
  <c r="K13" i="176"/>
  <c r="F13" i="176"/>
  <c r="P12" i="176"/>
  <c r="K12" i="176"/>
  <c r="F12" i="176"/>
  <c r="P11" i="176"/>
  <c r="K11" i="176"/>
  <c r="F11" i="176"/>
  <c r="P10" i="176"/>
  <c r="K10" i="176"/>
  <c r="F10" i="176"/>
  <c r="P9" i="176"/>
  <c r="K9" i="176"/>
  <c r="F9" i="176"/>
  <c r="P8" i="176"/>
  <c r="K8" i="176"/>
  <c r="F8" i="176"/>
  <c r="P7" i="176"/>
  <c r="K7" i="176"/>
  <c r="F7" i="176"/>
  <c r="P6" i="176"/>
  <c r="K6" i="176"/>
  <c r="F6" i="176"/>
  <c r="P5" i="176"/>
  <c r="K5" i="176"/>
  <c r="F5" i="176"/>
  <c r="P4" i="176"/>
  <c r="K4" i="176"/>
  <c r="F4" i="176"/>
  <c r="P3" i="176"/>
  <c r="K3" i="176"/>
  <c r="F3" i="176"/>
  <c r="P2" i="176"/>
  <c r="D117" i="149" s="1"/>
  <c r="K2" i="176"/>
  <c r="F2" i="176"/>
  <c r="D102" i="149" l="1"/>
  <c r="D109" i="149"/>
  <c r="E59" i="150"/>
  <c r="F59" i="150" s="1"/>
  <c r="K60" i="150" l="1"/>
  <c r="K59" i="150"/>
  <c r="E62" i="150"/>
  <c r="F62" i="150" s="1"/>
  <c r="K62" i="150" s="1"/>
  <c r="E57" i="150"/>
  <c r="F57" i="150" s="1"/>
  <c r="K57" i="150" s="1"/>
  <c r="E56" i="150"/>
  <c r="F56" i="150" s="1"/>
  <c r="I56" i="150" s="1"/>
  <c r="E55" i="150"/>
  <c r="F55" i="150" s="1"/>
  <c r="I55" i="150" s="1"/>
  <c r="E6" i="150"/>
  <c r="F6" i="150" s="1"/>
  <c r="G81" i="150" s="1"/>
  <c r="V42" i="149"/>
  <c r="D6" i="150"/>
  <c r="E11" i="150"/>
  <c r="F11" i="150"/>
  <c r="E12" i="150"/>
  <c r="F12" i="150"/>
  <c r="E13" i="150"/>
  <c r="F13" i="150"/>
  <c r="F23" i="150" s="1"/>
  <c r="E16" i="150"/>
  <c r="F16" i="150"/>
  <c r="E17" i="150"/>
  <c r="F17" i="150"/>
  <c r="E18" i="150"/>
  <c r="F18" i="150"/>
  <c r="E30" i="150"/>
  <c r="F30" i="150" s="1"/>
  <c r="E37" i="150"/>
  <c r="F37" i="150" s="1"/>
  <c r="E39" i="150"/>
  <c r="F39" i="150" s="1"/>
  <c r="E41" i="150"/>
  <c r="F41" i="150" s="1"/>
  <c r="E45" i="150"/>
  <c r="F45" i="150" s="1"/>
  <c r="E47" i="150"/>
  <c r="F47" i="150" s="1"/>
  <c r="E48" i="150"/>
  <c r="F48" i="150" s="1"/>
  <c r="E49" i="150"/>
  <c r="F49" i="150" s="1"/>
  <c r="E50" i="150"/>
  <c r="F50" i="150" s="1"/>
  <c r="E51" i="150"/>
  <c r="F51" i="150" s="1"/>
  <c r="E53" i="150"/>
  <c r="F53" i="150" s="1"/>
  <c r="E58" i="150"/>
  <c r="F58" i="150" s="1"/>
  <c r="K58" i="150" s="1"/>
  <c r="E61" i="150"/>
  <c r="F61" i="150" s="1"/>
  <c r="K61" i="150" s="1"/>
  <c r="Y27" i="149"/>
  <c r="L41" i="149"/>
  <c r="E7" i="150" s="1"/>
  <c r="Q42" i="149"/>
  <c r="E21" i="150" l="1"/>
  <c r="E22" i="150"/>
  <c r="J56" i="150"/>
  <c r="J55" i="150"/>
  <c r="F22" i="150"/>
  <c r="F21" i="150"/>
  <c r="F26" i="150"/>
  <c r="F43" i="150" s="1"/>
  <c r="J44" i="150" s="1"/>
  <c r="E23" i="150"/>
  <c r="E26" i="150"/>
  <c r="AA41" i="149"/>
  <c r="E8" i="150" s="1"/>
  <c r="G80" i="150"/>
  <c r="G82" i="150" s="1"/>
  <c r="I54" i="150"/>
  <c r="I53" i="150"/>
  <c r="I50" i="150"/>
  <c r="I47" i="150"/>
  <c r="I45" i="150"/>
  <c r="I42" i="150"/>
  <c r="I41" i="150"/>
  <c r="I40" i="150"/>
  <c r="I39" i="150"/>
  <c r="I38" i="150"/>
  <c r="I37" i="150"/>
  <c r="I61" i="150" l="1"/>
  <c r="J61" i="150" s="1"/>
  <c r="I63" i="150"/>
  <c r="J63" i="150" s="1"/>
  <c r="J50" i="150"/>
  <c r="J47" i="150"/>
  <c r="J45" i="150"/>
  <c r="J53" i="150"/>
  <c r="G26" i="150"/>
  <c r="I62" i="150"/>
  <c r="J62" i="150" s="1"/>
  <c r="J54" i="150"/>
  <c r="J41" i="150"/>
  <c r="J42" i="150"/>
  <c r="J39" i="150"/>
  <c r="J40" i="150"/>
  <c r="J37" i="150"/>
  <c r="J38" i="150"/>
  <c r="I57" i="150"/>
  <c r="I58" i="150"/>
  <c r="J43" i="150"/>
  <c r="I32" i="150"/>
  <c r="I33" i="150"/>
  <c r="I59" i="150" l="1"/>
  <c r="J59" i="150" s="1"/>
  <c r="J57" i="150"/>
  <c r="I67" i="150"/>
  <c r="J58" i="150"/>
  <c r="I71" i="150"/>
  <c r="J32" i="150"/>
  <c r="I35" i="150"/>
  <c r="I36" i="150"/>
  <c r="J33" i="150"/>
  <c r="J36" i="150" s="1"/>
  <c r="I52" i="150"/>
  <c r="I51" i="150"/>
  <c r="J66" i="150" l="1"/>
  <c r="I66" i="150"/>
  <c r="I68" i="150" s="1"/>
  <c r="I70" i="150"/>
  <c r="I72" i="150" s="1"/>
  <c r="J71" i="150"/>
  <c r="J67" i="150"/>
  <c r="J35" i="150"/>
  <c r="J70" i="150" s="1"/>
  <c r="J51" i="150"/>
  <c r="J68" i="150" l="1"/>
  <c r="I74" i="150"/>
  <c r="J52" i="150"/>
  <c r="J72" i="150" l="1"/>
  <c r="J74" i="150" s="1"/>
  <c r="I75" i="150" s="1"/>
  <c r="I76" i="150" l="1"/>
  <c r="O163" i="149" s="1"/>
  <c r="O161" i="149"/>
</calcChain>
</file>

<file path=xl/sharedStrings.xml><?xml version="1.0" encoding="utf-8"?>
<sst xmlns="http://schemas.openxmlformats.org/spreadsheetml/2006/main" count="6287" uniqueCount="3176">
  <si>
    <t>地域区分</t>
    <rPh sb="0" eb="2">
      <t>チイキ</t>
    </rPh>
    <rPh sb="2" eb="4">
      <t>クブン</t>
    </rPh>
    <phoneticPr fontId="5"/>
  </si>
  <si>
    <t>地域
区分</t>
    <rPh sb="0" eb="2">
      <t>チイキ</t>
    </rPh>
    <rPh sb="3" eb="5">
      <t>クブン</t>
    </rPh>
    <phoneticPr fontId="6"/>
  </si>
  <si>
    <t>認定
区分</t>
    <rPh sb="0" eb="2">
      <t>ニンテイ</t>
    </rPh>
    <rPh sb="3" eb="5">
      <t>クブン</t>
    </rPh>
    <phoneticPr fontId="5"/>
  </si>
  <si>
    <t>3号</t>
    <rPh sb="1" eb="2">
      <t>ゴウ</t>
    </rPh>
    <phoneticPr fontId="5"/>
  </si>
  <si>
    <t>その他
地域</t>
    <rPh sb="2" eb="3">
      <t>タ</t>
    </rPh>
    <phoneticPr fontId="6"/>
  </si>
  <si>
    <t>都市部</t>
    <rPh sb="0" eb="3">
      <t>トシブ</t>
    </rPh>
    <phoneticPr fontId="5"/>
  </si>
  <si>
    <t>標　準</t>
    <rPh sb="0" eb="1">
      <t>シルベ</t>
    </rPh>
    <rPh sb="2" eb="3">
      <t>ジュン</t>
    </rPh>
    <phoneticPr fontId="5"/>
  </si>
  <si>
    <t>保育短時間認定</t>
    <rPh sb="0" eb="2">
      <t>ホイク</t>
    </rPh>
    <rPh sb="2" eb="3">
      <t>タン</t>
    </rPh>
    <rPh sb="3" eb="5">
      <t>ジカン</t>
    </rPh>
    <rPh sb="5" eb="7">
      <t>ニンテイ</t>
    </rPh>
    <phoneticPr fontId="5"/>
  </si>
  <si>
    <t>保育標準時間認定</t>
    <rPh sb="0" eb="2">
      <t>ホイク</t>
    </rPh>
    <rPh sb="2" eb="4">
      <t>ヒョウジュン</t>
    </rPh>
    <rPh sb="4" eb="6">
      <t>ジカン</t>
    </rPh>
    <rPh sb="6" eb="8">
      <t>ニンテイ</t>
    </rPh>
    <phoneticPr fontId="5"/>
  </si>
  <si>
    <t>賃借料加算</t>
    <rPh sb="0" eb="3">
      <t>チンシャクリョウ</t>
    </rPh>
    <rPh sb="3" eb="5">
      <t>カサン</t>
    </rPh>
    <phoneticPr fontId="5"/>
  </si>
  <si>
    <t>減価償却費加算</t>
    <rPh sb="0" eb="2">
      <t>ゲンカ</t>
    </rPh>
    <rPh sb="2" eb="5">
      <t>ショウキャクヒ</t>
    </rPh>
    <rPh sb="5" eb="7">
      <t>カサン</t>
    </rPh>
    <phoneticPr fontId="5"/>
  </si>
  <si>
    <t>標準</t>
    <rPh sb="0" eb="2">
      <t>ヒョウジュン</t>
    </rPh>
    <phoneticPr fontId="5"/>
  </si>
  <si>
    <t>番号</t>
    <rPh sb="0" eb="2">
      <t>バンゴウ</t>
    </rPh>
    <phoneticPr fontId="5"/>
  </si>
  <si>
    <t>1人</t>
    <rPh sb="1" eb="2">
      <t>ニン</t>
    </rPh>
    <phoneticPr fontId="5"/>
  </si>
  <si>
    <t>その他地域</t>
    <rPh sb="2" eb="3">
      <t>タ</t>
    </rPh>
    <rPh sb="3" eb="5">
      <t>チイキ</t>
    </rPh>
    <phoneticPr fontId="5"/>
  </si>
  <si>
    <t>給食週当たり実施日数</t>
    <rPh sb="0" eb="2">
      <t>キュウショク</t>
    </rPh>
    <rPh sb="2" eb="3">
      <t>シュウ</t>
    </rPh>
    <rPh sb="3" eb="4">
      <t>ア</t>
    </rPh>
    <rPh sb="6" eb="8">
      <t>ジッシ</t>
    </rPh>
    <rPh sb="8" eb="10">
      <t>ニッスウ</t>
    </rPh>
    <phoneticPr fontId="5"/>
  </si>
  <si>
    <t>3日</t>
    <rPh sb="1" eb="2">
      <t>ニチ</t>
    </rPh>
    <phoneticPr fontId="5"/>
  </si>
  <si>
    <t>有無</t>
    <rPh sb="0" eb="2">
      <t>ウム</t>
    </rPh>
    <phoneticPr fontId="5"/>
  </si>
  <si>
    <t>冷暖房費加算用地域区分</t>
    <rPh sb="0" eb="3">
      <t>レイダンボウ</t>
    </rPh>
    <rPh sb="3" eb="4">
      <t>ヒ</t>
    </rPh>
    <rPh sb="4" eb="6">
      <t>カサン</t>
    </rPh>
    <rPh sb="6" eb="7">
      <t>ヨウ</t>
    </rPh>
    <rPh sb="7" eb="9">
      <t>チイキ</t>
    </rPh>
    <rPh sb="9" eb="11">
      <t>クブン</t>
    </rPh>
    <phoneticPr fontId="5"/>
  </si>
  <si>
    <t>0日</t>
    <rPh sb="1" eb="2">
      <t>ニチ</t>
    </rPh>
    <phoneticPr fontId="5"/>
  </si>
  <si>
    <t>1日</t>
    <rPh sb="1" eb="2">
      <t>ニチ</t>
    </rPh>
    <phoneticPr fontId="5"/>
  </si>
  <si>
    <t>2日</t>
    <rPh sb="1" eb="2">
      <t>ニチ</t>
    </rPh>
    <phoneticPr fontId="5"/>
  </si>
  <si>
    <t>4日</t>
    <rPh sb="1" eb="2">
      <t>ニチ</t>
    </rPh>
    <phoneticPr fontId="5"/>
  </si>
  <si>
    <t>5日</t>
    <rPh sb="1" eb="2">
      <t>ニチ</t>
    </rPh>
    <phoneticPr fontId="5"/>
  </si>
  <si>
    <t>チーム保育教員数</t>
    <rPh sb="3" eb="5">
      <t>ホイク</t>
    </rPh>
    <rPh sb="5" eb="8">
      <t>キョウインスウ</t>
    </rPh>
    <phoneticPr fontId="5"/>
  </si>
  <si>
    <t>0人</t>
    <rPh sb="1" eb="2">
      <t>ニン</t>
    </rPh>
    <phoneticPr fontId="5"/>
  </si>
  <si>
    <t>2人</t>
    <rPh sb="1" eb="2">
      <t>ニン</t>
    </rPh>
    <phoneticPr fontId="5"/>
  </si>
  <si>
    <t>3人</t>
    <rPh sb="1" eb="2">
      <t>ニン</t>
    </rPh>
    <phoneticPr fontId="5"/>
  </si>
  <si>
    <t>質改善</t>
    <rPh sb="0" eb="1">
      <t>シツ</t>
    </rPh>
    <rPh sb="1" eb="3">
      <t>カイゼン</t>
    </rPh>
    <phoneticPr fontId="5"/>
  </si>
  <si>
    <t>標準/都市部</t>
    <rPh sb="0" eb="2">
      <t>ヒョウジュン</t>
    </rPh>
    <rPh sb="3" eb="6">
      <t>トシブ</t>
    </rPh>
    <phoneticPr fontId="5"/>
  </si>
  <si>
    <t>A地域</t>
    <rPh sb="1" eb="3">
      <t>チイキ</t>
    </rPh>
    <phoneticPr fontId="5"/>
  </si>
  <si>
    <t>B地域</t>
    <rPh sb="1" eb="3">
      <t>チイキ</t>
    </rPh>
    <phoneticPr fontId="5"/>
  </si>
  <si>
    <t>C地域</t>
    <rPh sb="1" eb="3">
      <t>チイキ</t>
    </rPh>
    <phoneticPr fontId="5"/>
  </si>
  <si>
    <t>D地域</t>
    <rPh sb="1" eb="3">
      <t>チイキ</t>
    </rPh>
    <phoneticPr fontId="5"/>
  </si>
  <si>
    <t>a地域</t>
    <rPh sb="1" eb="3">
      <t>チイキ</t>
    </rPh>
    <phoneticPr fontId="5"/>
  </si>
  <si>
    <t>b地域</t>
    <rPh sb="1" eb="3">
      <t>チイキ</t>
    </rPh>
    <phoneticPr fontId="5"/>
  </si>
  <si>
    <t>c地域</t>
    <rPh sb="1" eb="3">
      <t>チイキ</t>
    </rPh>
    <phoneticPr fontId="5"/>
  </si>
  <si>
    <t>d地域</t>
    <rPh sb="1" eb="3">
      <t>チイキ</t>
    </rPh>
    <phoneticPr fontId="5"/>
  </si>
  <si>
    <t>加算部分２</t>
    <rPh sb="0" eb="2">
      <t>カサン</t>
    </rPh>
    <rPh sb="2" eb="4">
      <t>ブブン</t>
    </rPh>
    <phoneticPr fontId="5"/>
  </si>
  <si>
    <t>冷暖房費加算</t>
    <rPh sb="0" eb="3">
      <t>レイダンボウ</t>
    </rPh>
    <rPh sb="3" eb="4">
      <t>ヒ</t>
    </rPh>
    <rPh sb="4" eb="6">
      <t>カサン</t>
    </rPh>
    <phoneticPr fontId="6"/>
  </si>
  <si>
    <t>１級地</t>
    <rPh sb="1" eb="3">
      <t>キュウチ</t>
    </rPh>
    <phoneticPr fontId="6"/>
  </si>
  <si>
    <t>４級地</t>
    <rPh sb="1" eb="3">
      <t>キュウチ</t>
    </rPh>
    <phoneticPr fontId="6"/>
  </si>
  <si>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6"/>
  </si>
  <si>
    <t>２級地</t>
    <rPh sb="1" eb="3">
      <t>キュウチ</t>
    </rPh>
    <phoneticPr fontId="6"/>
  </si>
  <si>
    <t>その他地域</t>
    <rPh sb="2" eb="3">
      <t>タ</t>
    </rPh>
    <rPh sb="3" eb="5">
      <t>チイキ</t>
    </rPh>
    <phoneticPr fontId="6"/>
  </si>
  <si>
    <t>３級地</t>
    <rPh sb="1" eb="3">
      <t>キュウチ</t>
    </rPh>
    <phoneticPr fontId="6"/>
  </si>
  <si>
    <t>※３月初日の利用子どもの単価に加算</t>
    <rPh sb="3" eb="5">
      <t>ショニチ</t>
    </rPh>
    <rPh sb="6" eb="8">
      <t>リヨウ</t>
    </rPh>
    <rPh sb="8" eb="9">
      <t>コ</t>
    </rPh>
    <phoneticPr fontId="6"/>
  </si>
  <si>
    <t>除雪費加算</t>
    <rPh sb="0" eb="2">
      <t>ジョセツ</t>
    </rPh>
    <rPh sb="2" eb="3">
      <t>ヒ</t>
    </rPh>
    <rPh sb="3" eb="5">
      <t>カサン</t>
    </rPh>
    <phoneticPr fontId="6"/>
  </si>
  <si>
    <t>降灰除去費加算</t>
    <rPh sb="0" eb="2">
      <t>コウカイ</t>
    </rPh>
    <rPh sb="2" eb="4">
      <t>ジョキョ</t>
    </rPh>
    <rPh sb="4" eb="5">
      <t>ヒ</t>
    </rPh>
    <rPh sb="5" eb="7">
      <t>カサン</t>
    </rPh>
    <phoneticPr fontId="6"/>
  </si>
  <si>
    <t>施設機能強化推進費加算</t>
    <rPh sb="0" eb="2">
      <t>シセツ</t>
    </rPh>
    <rPh sb="2" eb="4">
      <t>キノウ</t>
    </rPh>
    <rPh sb="4" eb="6">
      <t>キョウカ</t>
    </rPh>
    <rPh sb="6" eb="8">
      <t>スイシン</t>
    </rPh>
    <rPh sb="8" eb="9">
      <t>ヒ</t>
    </rPh>
    <rPh sb="9" eb="11">
      <t>カサン</t>
    </rPh>
    <phoneticPr fontId="6"/>
  </si>
  <si>
    <t>第三者評価受審加算</t>
    <rPh sb="0" eb="3">
      <t>ダイサンシャ</t>
    </rPh>
    <rPh sb="3" eb="5">
      <t>ヒョウカ</t>
    </rPh>
    <rPh sb="5" eb="7">
      <t>ジュシン</t>
    </rPh>
    <rPh sb="7" eb="9">
      <t>カサン</t>
    </rPh>
    <phoneticPr fontId="6"/>
  </si>
  <si>
    <t>機能部分</t>
    <rPh sb="0" eb="2">
      <t>キノウ</t>
    </rPh>
    <rPh sb="2" eb="4">
      <t>ブブン</t>
    </rPh>
    <phoneticPr fontId="5"/>
  </si>
  <si>
    <t>×加算率</t>
    <rPh sb="1" eb="3">
      <t>カサン</t>
    </rPh>
    <rPh sb="3" eb="4">
      <t>リツ</t>
    </rPh>
    <phoneticPr fontId="5"/>
  </si>
  <si>
    <t>入所児童処遇特別加算</t>
    <phoneticPr fontId="5"/>
  </si>
  <si>
    <t>夜間（H26運営費）</t>
    <rPh sb="0" eb="2">
      <t>ヤカン</t>
    </rPh>
    <rPh sb="6" eb="9">
      <t>ウンエイヒ</t>
    </rPh>
    <phoneticPr fontId="5"/>
  </si>
  <si>
    <t>休日保育の年間延べ利用子ども数</t>
    <phoneticPr fontId="5"/>
  </si>
  <si>
    <t>高齢者者等の年間総雇用時間数</t>
    <phoneticPr fontId="5"/>
  </si>
  <si>
    <t>なし</t>
    <phoneticPr fontId="5"/>
  </si>
  <si>
    <t>あり</t>
    <phoneticPr fontId="5"/>
  </si>
  <si>
    <r>
      <t>12/100</t>
    </r>
    <r>
      <rPr>
        <sz val="11"/>
        <color indexed="8"/>
        <rFont val="ＭＳ Ｐゴシック"/>
        <family val="3"/>
        <charset val="128"/>
      </rPr>
      <t>地域</t>
    </r>
    <phoneticPr fontId="5"/>
  </si>
  <si>
    <r>
      <t>10/100</t>
    </r>
    <r>
      <rPr>
        <sz val="11"/>
        <color indexed="8"/>
        <rFont val="ＭＳ Ｐゴシック"/>
        <family val="3"/>
        <charset val="128"/>
      </rPr>
      <t>地域</t>
    </r>
    <phoneticPr fontId="5"/>
  </si>
  <si>
    <t>1200時間以上</t>
    <phoneticPr fontId="5"/>
  </si>
  <si>
    <t>その他の地域</t>
    <phoneticPr fontId="5"/>
  </si>
  <si>
    <t>－</t>
    <phoneticPr fontId="5"/>
  </si>
  <si>
    <t>認可施設/機能部分</t>
    <rPh sb="0" eb="2">
      <t>ニンカ</t>
    </rPh>
    <rPh sb="2" eb="4">
      <t>シセツ</t>
    </rPh>
    <rPh sb="5" eb="7">
      <t>キノウ</t>
    </rPh>
    <rPh sb="7" eb="9">
      <t>ブブン</t>
    </rPh>
    <phoneticPr fontId="5"/>
  </si>
  <si>
    <t>認可施設</t>
    <rPh sb="0" eb="2">
      <t>ニンカ</t>
    </rPh>
    <rPh sb="2" eb="4">
      <t>シセツ</t>
    </rPh>
    <phoneticPr fontId="5"/>
  </si>
  <si>
    <t>a'</t>
    <phoneticPr fontId="5"/>
  </si>
  <si>
    <t>b'</t>
    <phoneticPr fontId="5"/>
  </si>
  <si>
    <t>a''</t>
    <phoneticPr fontId="5"/>
  </si>
  <si>
    <t>b''</t>
    <phoneticPr fontId="5"/>
  </si>
  <si>
    <t>4人</t>
    <rPh sb="1" eb="2">
      <t>ニン</t>
    </rPh>
    <phoneticPr fontId="5"/>
  </si>
  <si>
    <t>400時間以上 800時間未満</t>
    <phoneticPr fontId="5"/>
  </si>
  <si>
    <t>a'×12+b'</t>
    <phoneticPr fontId="5"/>
  </si>
  <si>
    <t>a''×12+b''</t>
    <phoneticPr fontId="5"/>
  </si>
  <si>
    <t>加算額</t>
    <rPh sb="0" eb="3">
      <t>カサンガク</t>
    </rPh>
    <phoneticPr fontId="5"/>
  </si>
  <si>
    <t>調整部分</t>
    <rPh sb="0" eb="2">
      <t>チョウセイ</t>
    </rPh>
    <rPh sb="2" eb="4">
      <t>ブブン</t>
    </rPh>
    <phoneticPr fontId="5"/>
  </si>
  <si>
    <t>凡例：</t>
    <rPh sb="0" eb="2">
      <t>ハンレイ</t>
    </rPh>
    <phoneticPr fontId="5"/>
  </si>
  <si>
    <t>リストから選択</t>
    <rPh sb="5" eb="7">
      <t>センタク</t>
    </rPh>
    <phoneticPr fontId="5"/>
  </si>
  <si>
    <t>数を直接入力（０以上の整数）</t>
    <rPh sb="0" eb="1">
      <t>スウ</t>
    </rPh>
    <rPh sb="2" eb="4">
      <t>チョクセツ</t>
    </rPh>
    <rPh sb="4" eb="6">
      <t>ニュウリョク</t>
    </rPh>
    <rPh sb="8" eb="10">
      <t>イジョウ</t>
    </rPh>
    <rPh sb="11" eb="13">
      <t>セイスウ</t>
    </rPh>
    <phoneticPr fontId="5"/>
  </si>
  <si>
    <t>○前提条件</t>
    <rPh sb="1" eb="3">
      <t>ゼンテイ</t>
    </rPh>
    <rPh sb="3" eb="5">
      <t>ジョウケン</t>
    </rPh>
    <phoneticPr fontId="5"/>
  </si>
  <si>
    <t>設定項目</t>
    <rPh sb="0" eb="2">
      <t>セッテイ</t>
    </rPh>
    <rPh sb="2" eb="4">
      <t>コウモク</t>
    </rPh>
    <phoneticPr fontId="5"/>
  </si>
  <si>
    <t>設定</t>
    <rPh sb="0" eb="2">
      <t>セッテイ</t>
    </rPh>
    <phoneticPr fontId="5"/>
  </si>
  <si>
    <t>フラグ</t>
    <phoneticPr fontId="5"/>
  </si>
  <si>
    <t>保育標準時間</t>
    <rPh sb="0" eb="2">
      <t>ホイク</t>
    </rPh>
    <rPh sb="2" eb="4">
      <t>ヒョウジュン</t>
    </rPh>
    <rPh sb="4" eb="6">
      <t>ジカン</t>
    </rPh>
    <phoneticPr fontId="5"/>
  </si>
  <si>
    <t>保育短時間</t>
    <rPh sb="0" eb="2">
      <t>ホイク</t>
    </rPh>
    <rPh sb="2" eb="3">
      <t>タン</t>
    </rPh>
    <rPh sb="3" eb="5">
      <t>ジカン</t>
    </rPh>
    <phoneticPr fontId="5"/>
  </si>
  <si>
    <t>　２歳児数（３号）</t>
    <rPh sb="2" eb="4">
      <t>サイジ</t>
    </rPh>
    <rPh sb="4" eb="5">
      <t>スウ</t>
    </rPh>
    <rPh sb="7" eb="8">
      <t>ゴウ</t>
    </rPh>
    <phoneticPr fontId="5"/>
  </si>
  <si>
    <t>　１歳児数（３号）</t>
    <rPh sb="2" eb="4">
      <t>サイジ</t>
    </rPh>
    <rPh sb="4" eb="5">
      <t>スウ</t>
    </rPh>
    <rPh sb="7" eb="8">
      <t>ゴウ</t>
    </rPh>
    <phoneticPr fontId="5"/>
  </si>
  <si>
    <t>　乳児数（３号）</t>
    <rPh sb="1" eb="3">
      <t>ニュウジ</t>
    </rPh>
    <rPh sb="2" eb="3">
      <t>ジ</t>
    </rPh>
    <rPh sb="3" eb="4">
      <t>スウ</t>
    </rPh>
    <rPh sb="6" eb="7">
      <t>ゴウ</t>
    </rPh>
    <phoneticPr fontId="5"/>
  </si>
  <si>
    <t>３号園児数合計</t>
    <rPh sb="1" eb="2">
      <t>ゴウ</t>
    </rPh>
    <rPh sb="2" eb="5">
      <t>エンジスウ</t>
    </rPh>
    <rPh sb="5" eb="7">
      <t>ゴウケイ</t>
    </rPh>
    <phoneticPr fontId="5"/>
  </si>
  <si>
    <t>加算等項目</t>
    <rPh sb="0" eb="2">
      <t>カサン</t>
    </rPh>
    <rPh sb="2" eb="3">
      <t>トウ</t>
    </rPh>
    <rPh sb="3" eb="5">
      <t>コウモク</t>
    </rPh>
    <phoneticPr fontId="5"/>
  </si>
  <si>
    <t>月額/年額</t>
    <rPh sb="0" eb="2">
      <t>ゲツガク</t>
    </rPh>
    <rPh sb="3" eb="5">
      <t>ネンガク</t>
    </rPh>
    <phoneticPr fontId="5"/>
  </si>
  <si>
    <t>１施設当たり</t>
    <rPh sb="1" eb="4">
      <t>シセツア</t>
    </rPh>
    <phoneticPr fontId="5"/>
  </si>
  <si>
    <t>乳児</t>
    <rPh sb="0" eb="2">
      <t>ニュウジ</t>
    </rPh>
    <phoneticPr fontId="5"/>
  </si>
  <si>
    <t>備考</t>
    <rPh sb="0" eb="2">
      <t>ビコウ</t>
    </rPh>
    <phoneticPr fontId="5"/>
  </si>
  <si>
    <t>保育標準時間</t>
    <rPh sb="0" eb="6">
      <t>ホイクヒョウジュンジカン</t>
    </rPh>
    <phoneticPr fontId="5"/>
  </si>
  <si>
    <t>　基本分単価</t>
    <rPh sb="1" eb="4">
      <t>キホンブン</t>
    </rPh>
    <rPh sb="4" eb="6">
      <t>タンカ</t>
    </rPh>
    <phoneticPr fontId="5"/>
  </si>
  <si>
    <t>－</t>
    <phoneticPr fontId="5"/>
  </si>
  <si>
    <t>月額</t>
    <rPh sb="0" eb="2">
      <t>ゲツガク</t>
    </rPh>
    <phoneticPr fontId="5"/>
  </si>
  <si>
    <t>基本額</t>
    <rPh sb="0" eb="3">
      <t>キホンガク</t>
    </rPh>
    <phoneticPr fontId="5"/>
  </si>
  <si>
    <t>　処遇改善等加算</t>
    <phoneticPr fontId="5"/>
  </si>
  <si>
    <t>－</t>
    <phoneticPr fontId="5"/>
  </si>
  <si>
    <t>保育短時間</t>
    <rPh sb="0" eb="5">
      <t>ホイクタンジカン</t>
    </rPh>
    <phoneticPr fontId="5"/>
  </si>
  <si>
    <t>冷暖房費加算</t>
    <phoneticPr fontId="5"/>
  </si>
  <si>
    <t>地域区分を選択</t>
    <phoneticPr fontId="5"/>
  </si>
  <si>
    <t>除雪費加算</t>
    <phoneticPr fontId="5"/>
  </si>
  <si>
    <t>年額</t>
    <rPh sb="0" eb="2">
      <t>ネンガク</t>
    </rPh>
    <phoneticPr fontId="5"/>
  </si>
  <si>
    <t>（※１）</t>
    <phoneticPr fontId="5"/>
  </si>
  <si>
    <t>降灰除去費加算</t>
    <phoneticPr fontId="5"/>
  </si>
  <si>
    <t>施設機能強化推進費加算</t>
    <phoneticPr fontId="5"/>
  </si>
  <si>
    <t>栄養管理加算</t>
    <phoneticPr fontId="5"/>
  </si>
  <si>
    <t>第三者評価受審加算</t>
    <phoneticPr fontId="5"/>
  </si>
  <si>
    <t>　単価（月額分）</t>
    <rPh sb="1" eb="3">
      <t>タンカ</t>
    </rPh>
    <rPh sb="4" eb="6">
      <t>ゲツガク</t>
    </rPh>
    <rPh sb="6" eb="7">
      <t>ブン</t>
    </rPh>
    <phoneticPr fontId="5"/>
  </si>
  <si>
    <t>　単価（年額分）</t>
    <rPh sb="1" eb="3">
      <t>タンカ</t>
    </rPh>
    <rPh sb="4" eb="6">
      <t>ネンガク</t>
    </rPh>
    <rPh sb="6" eb="7">
      <t>ブン</t>
    </rPh>
    <phoneticPr fontId="5"/>
  </si>
  <si>
    <t>　単価合計（年額）</t>
    <rPh sb="1" eb="3">
      <t>タンカ</t>
    </rPh>
    <rPh sb="3" eb="5">
      <t>ゴウケイ</t>
    </rPh>
    <rPh sb="6" eb="8">
      <t>ネンガク</t>
    </rPh>
    <phoneticPr fontId="5"/>
  </si>
  <si>
    <t>○設定</t>
    <rPh sb="1" eb="3">
      <t>セッテイ</t>
    </rPh>
    <phoneticPr fontId="5"/>
  </si>
  <si>
    <t>基準列</t>
    <rPh sb="0" eb="2">
      <t>キジュン</t>
    </rPh>
    <rPh sb="2" eb="3">
      <t>レツ</t>
    </rPh>
    <phoneticPr fontId="5"/>
  </si>
  <si>
    <t>基準セル</t>
    <rPh sb="0" eb="2">
      <t>キジュン</t>
    </rPh>
    <phoneticPr fontId="5"/>
  </si>
  <si>
    <t>（※１）</t>
    <phoneticPr fontId="5"/>
  </si>
  <si>
    <t>総額</t>
    <rPh sb="0" eb="2">
      <t>ソウガク</t>
    </rPh>
    <phoneticPr fontId="5"/>
  </si>
  <si>
    <t>　（１）処遇改善等加算</t>
    <rPh sb="4" eb="6">
      <t>ショグウ</t>
    </rPh>
    <rPh sb="6" eb="8">
      <t>カイゼン</t>
    </rPh>
    <rPh sb="8" eb="9">
      <t>トウ</t>
    </rPh>
    <rPh sb="9" eb="11">
      <t>カサン</t>
    </rPh>
    <phoneticPr fontId="5"/>
  </si>
  <si>
    <t>１　基本情報</t>
    <rPh sb="2" eb="4">
      <t>キホン</t>
    </rPh>
    <rPh sb="4" eb="6">
      <t>ジョウホウ</t>
    </rPh>
    <phoneticPr fontId="5"/>
  </si>
  <si>
    <t>１歳児</t>
    <rPh sb="1" eb="3">
      <t>サイジ</t>
    </rPh>
    <phoneticPr fontId="5"/>
  </si>
  <si>
    <t>２歳児</t>
    <rPh sb="1" eb="3">
      <t>サイジ</t>
    </rPh>
    <phoneticPr fontId="5"/>
  </si>
  <si>
    <t>２　加算部分１</t>
    <rPh sb="2" eb="4">
      <t>カサン</t>
    </rPh>
    <rPh sb="4" eb="6">
      <t>ブブン</t>
    </rPh>
    <phoneticPr fontId="5"/>
  </si>
  <si>
    <t>地域の区分</t>
    <rPh sb="0" eb="2">
      <t>チイキ</t>
    </rPh>
    <rPh sb="3" eb="5">
      <t>クブン</t>
    </rPh>
    <phoneticPr fontId="5"/>
  </si>
  <si>
    <t>×</t>
    <phoneticPr fontId="5"/>
  </si>
  <si>
    <t>３　調整部分</t>
    <rPh sb="2" eb="4">
      <t>チョウセイ</t>
    </rPh>
    <rPh sb="4" eb="6">
      <t>ブブン</t>
    </rPh>
    <phoneticPr fontId="5"/>
  </si>
  <si>
    <t>４　加算部分２</t>
    <rPh sb="2" eb="4">
      <t>カサン</t>
    </rPh>
    <rPh sb="4" eb="6">
      <t>ブブン</t>
    </rPh>
    <phoneticPr fontId="5"/>
  </si>
  <si>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5"/>
  </si>
  <si>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5"/>
  </si>
  <si>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5"/>
  </si>
  <si>
    <t>　</t>
    <phoneticPr fontId="5"/>
  </si>
  <si>
    <t>○入力方法</t>
    <rPh sb="1" eb="3">
      <t>ニュウリョク</t>
    </rPh>
    <rPh sb="3" eb="5">
      <t>ホウホウ</t>
    </rPh>
    <phoneticPr fontId="5"/>
  </si>
  <si>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5"/>
  </si>
  <si>
    <t>数字を入力</t>
    <rPh sb="0" eb="2">
      <t>スウジ</t>
    </rPh>
    <rPh sb="3" eb="5">
      <t>ニュウリョク</t>
    </rPh>
    <phoneticPr fontId="5"/>
  </si>
  <si>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5"/>
  </si>
  <si>
    <r>
      <t>年齢</t>
    </r>
    <r>
      <rPr>
        <vertAlign val="superscript"/>
        <sz val="11"/>
        <rFont val="HGｺﾞｼｯｸM"/>
        <family val="3"/>
        <charset val="128"/>
      </rPr>
      <t>※</t>
    </r>
    <rPh sb="0" eb="2">
      <t>ネンレイ</t>
    </rPh>
    <phoneticPr fontId="5"/>
  </si>
  <si>
    <t>なし</t>
    <phoneticPr fontId="5"/>
  </si>
  <si>
    <t>　第三者評価を受審する場合は「あり」を選択</t>
    <rPh sb="1" eb="4">
      <t>ダイサンシャ</t>
    </rPh>
    <rPh sb="4" eb="6">
      <t>ヒョウカ</t>
    </rPh>
    <rPh sb="7" eb="9">
      <t>ジュシン</t>
    </rPh>
    <rPh sb="11" eb="13">
      <t>バアイ</t>
    </rPh>
    <rPh sb="19" eb="21">
      <t>センタク</t>
    </rPh>
    <phoneticPr fontId="5"/>
  </si>
  <si>
    <t>⇒</t>
    <phoneticPr fontId="5"/>
  </si>
  <si>
    <t>年間運営費額</t>
    <rPh sb="0" eb="2">
      <t>ネンカン</t>
    </rPh>
    <rPh sb="2" eb="5">
      <t>ウンエイヒ</t>
    </rPh>
    <rPh sb="5" eb="6">
      <t>ガク</t>
    </rPh>
    <phoneticPr fontId="5"/>
  </si>
  <si>
    <t>※　年度の初日の前日における満年齢</t>
    <phoneticPr fontId="5"/>
  </si>
  <si>
    <t>全体</t>
    <rPh sb="0" eb="2">
      <t>ゼンタイ</t>
    </rPh>
    <phoneticPr fontId="5"/>
  </si>
  <si>
    <t>３号</t>
    <rPh sb="1" eb="2">
      <t>ゴウ</t>
    </rPh>
    <phoneticPr fontId="5"/>
  </si>
  <si>
    <t>○全体</t>
    <rPh sb="1" eb="3">
      <t>ゼンタイ</t>
    </rPh>
    <phoneticPr fontId="5"/>
  </si>
  <si>
    <t>障害児保育加算</t>
    <rPh sb="0" eb="3">
      <t>ショウガイジ</t>
    </rPh>
    <rPh sb="3" eb="7">
      <t>ホイクカサン</t>
    </rPh>
    <phoneticPr fontId="5"/>
  </si>
  <si>
    <t>－</t>
    <phoneticPr fontId="5"/>
  </si>
  <si>
    <t>○うち障害児</t>
    <rPh sb="3" eb="6">
      <t>ショウガイジ</t>
    </rPh>
    <phoneticPr fontId="5"/>
  </si>
  <si>
    <t>連携施設を設定しない場合</t>
    <rPh sb="0" eb="2">
      <t>レンケイ</t>
    </rPh>
    <rPh sb="2" eb="4">
      <t>シセツ</t>
    </rPh>
    <rPh sb="5" eb="7">
      <t>セッテイ</t>
    </rPh>
    <rPh sb="10" eb="12">
      <t>バアイ</t>
    </rPh>
    <phoneticPr fontId="5"/>
  </si>
  <si>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5"/>
  </si>
  <si>
    <t>３号１人当たり</t>
    <rPh sb="1" eb="2">
      <t>ゴウ</t>
    </rPh>
    <rPh sb="2" eb="5">
      <t>ヒトリア</t>
    </rPh>
    <phoneticPr fontId="5"/>
  </si>
  <si>
    <t>小計</t>
    <rPh sb="0" eb="2">
      <t>ショウケイ</t>
    </rPh>
    <phoneticPr fontId="5"/>
  </si>
  <si>
    <t>うち障害児数</t>
    <rPh sb="2" eb="5">
      <t>ショウガイジ</t>
    </rPh>
    <rPh sb="5" eb="6">
      <t>スウ</t>
    </rPh>
    <phoneticPr fontId="5"/>
  </si>
  <si>
    <t>うち障害児以外</t>
    <rPh sb="2" eb="5">
      <t>ショウガイジ</t>
    </rPh>
    <rPh sb="5" eb="7">
      <t>イガイ</t>
    </rPh>
    <phoneticPr fontId="5"/>
  </si>
  <si>
    <t>○うち障害児以外</t>
    <rPh sb="3" eb="6">
      <t>ショウガイジ</t>
    </rPh>
    <rPh sb="6" eb="8">
      <t>イガイ</t>
    </rPh>
    <phoneticPr fontId="5"/>
  </si>
  <si>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5"/>
  </si>
  <si>
    <t>　（１）連携施設を設定しない場合</t>
    <rPh sb="4" eb="6">
      <t>レンケイ</t>
    </rPh>
    <rPh sb="6" eb="8">
      <t>シセツ</t>
    </rPh>
    <rPh sb="9" eb="11">
      <t>セッテイ</t>
    </rPh>
    <rPh sb="14" eb="16">
      <t>バアイ</t>
    </rPh>
    <phoneticPr fontId="5"/>
  </si>
  <si>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5"/>
  </si>
  <si>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5"/>
  </si>
  <si>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5"/>
  </si>
  <si>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5"/>
  </si>
  <si>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5"/>
  </si>
  <si>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5"/>
  </si>
  <si>
    <t>合的な防災対策の充実強化等を行う事業所の場合は「あり」を選択</t>
    <rPh sb="16" eb="19">
      <t>ジギョウショ</t>
    </rPh>
    <phoneticPr fontId="5"/>
  </si>
  <si>
    <t>　（１）冷暖房費加算</t>
    <rPh sb="4" eb="7">
      <t>レイダンボウ</t>
    </rPh>
    <rPh sb="7" eb="8">
      <t>ヒ</t>
    </rPh>
    <rPh sb="8" eb="10">
      <t>カサン</t>
    </rPh>
    <phoneticPr fontId="5"/>
  </si>
  <si>
    <t>　（２）除雪費加算</t>
    <rPh sb="4" eb="6">
      <t>ジョセツ</t>
    </rPh>
    <rPh sb="6" eb="7">
      <t>ヒ</t>
    </rPh>
    <rPh sb="7" eb="9">
      <t>カサン</t>
    </rPh>
    <phoneticPr fontId="5"/>
  </si>
  <si>
    <t>　（３）降灰除去費加算</t>
    <rPh sb="4" eb="6">
      <t>コウハイ</t>
    </rPh>
    <rPh sb="6" eb="9">
      <t>ジョキョヒ</t>
    </rPh>
    <rPh sb="9" eb="11">
      <t>カサン</t>
    </rPh>
    <phoneticPr fontId="5"/>
  </si>
  <si>
    <t>　（５）栄養管理加算</t>
    <rPh sb="4" eb="6">
      <t>エイヨウ</t>
    </rPh>
    <rPh sb="6" eb="8">
      <t>カンリ</t>
    </rPh>
    <rPh sb="8" eb="10">
      <t>カサン</t>
    </rPh>
    <phoneticPr fontId="5"/>
  </si>
  <si>
    <t>　（６）第三者評価受審加算</t>
    <rPh sb="4" eb="7">
      <t>ダイサンシャ</t>
    </rPh>
    <rPh sb="7" eb="9">
      <t>ヒョウカ</t>
    </rPh>
    <rPh sb="9" eb="11">
      <t>ジュシン</t>
    </rPh>
    <rPh sb="11" eb="13">
      <t>カサン</t>
    </rPh>
    <phoneticPr fontId="5"/>
  </si>
  <si>
    <t>資格保有者加算</t>
    <rPh sb="0" eb="2">
      <t>シカク</t>
    </rPh>
    <rPh sb="2" eb="5">
      <t>ホユウシャ</t>
    </rPh>
    <rPh sb="5" eb="7">
      <t>カサン</t>
    </rPh>
    <phoneticPr fontId="5"/>
  </si>
  <si>
    <t>Ａ地域</t>
  </si>
  <si>
    <t>障害児以外</t>
    <rPh sb="0" eb="3">
      <t>ショウガイジ</t>
    </rPh>
    <rPh sb="3" eb="5">
      <t>イガイ</t>
    </rPh>
    <phoneticPr fontId="5"/>
  </si>
  <si>
    <t>３号（１人当たり）</t>
    <phoneticPr fontId="5"/>
  </si>
  <si>
    <t>障害児</t>
    <rPh sb="0" eb="3">
      <t>ショウガイジ</t>
    </rPh>
    <phoneticPr fontId="5"/>
  </si>
  <si>
    <t>家庭的保育事業の公定価格試算</t>
    <rPh sb="0" eb="3">
      <t>カテイテキ</t>
    </rPh>
    <rPh sb="3" eb="5">
      <t>ホイク</t>
    </rPh>
    <rPh sb="5" eb="7">
      <t>ジギョウ</t>
    </rPh>
    <rPh sb="8" eb="10">
      <t>コウテイ</t>
    </rPh>
    <rPh sb="10" eb="12">
      <t>カカク</t>
    </rPh>
    <rPh sb="12" eb="14">
      <t>シサン</t>
    </rPh>
    <phoneticPr fontId="5"/>
  </si>
  <si>
    <t>【公定価格試算シート（家庭的保育事業）】</t>
    <rPh sb="1" eb="3">
      <t>コウテイ</t>
    </rPh>
    <rPh sb="3" eb="5">
      <t>カカク</t>
    </rPh>
    <rPh sb="5" eb="7">
      <t>シサン</t>
    </rPh>
    <rPh sb="11" eb="14">
      <t>カテイテキ</t>
    </rPh>
    <rPh sb="14" eb="16">
      <t>ホイク</t>
    </rPh>
    <rPh sb="16" eb="18">
      <t>ジギョウ</t>
    </rPh>
    <phoneticPr fontId="5"/>
  </si>
  <si>
    <t>保育必要
量区分</t>
    <rPh sb="0" eb="2">
      <t>ホイク</t>
    </rPh>
    <rPh sb="2" eb="4">
      <t>ヒツヨウ</t>
    </rPh>
    <rPh sb="5" eb="6">
      <t>リョウ</t>
    </rPh>
    <rPh sb="6" eb="8">
      <t>クブン</t>
    </rPh>
    <phoneticPr fontId="6"/>
  </si>
  <si>
    <t>基本分
単　価</t>
    <rPh sb="0" eb="2">
      <t>キホン</t>
    </rPh>
    <rPh sb="2" eb="3">
      <t>ブン</t>
    </rPh>
    <rPh sb="4" eb="5">
      <t>タン</t>
    </rPh>
    <rPh sb="6" eb="7">
      <t>アタイ</t>
    </rPh>
    <phoneticPr fontId="6"/>
  </si>
  <si>
    <t>　資格保有者加算</t>
    <rPh sb="1" eb="3">
      <t>シカク</t>
    </rPh>
    <rPh sb="3" eb="6">
      <t>ホユウシャ</t>
    </rPh>
    <rPh sb="6" eb="8">
      <t>カサン</t>
    </rPh>
    <phoneticPr fontId="5"/>
  </si>
  <si>
    <t>　家庭的保育補助者加算</t>
    <rPh sb="1" eb="4">
      <t>カテイテキ</t>
    </rPh>
    <rPh sb="4" eb="6">
      <t>ホイク</t>
    </rPh>
    <rPh sb="6" eb="8">
      <t>ホジョ</t>
    </rPh>
    <rPh sb="8" eb="11">
      <t>シャカサン</t>
    </rPh>
    <phoneticPr fontId="5"/>
  </si>
  <si>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5"/>
  </si>
  <si>
    <t>　賃借料加算</t>
    <rPh sb="1" eb="4">
      <t>チンシャクリョウ</t>
    </rPh>
    <rPh sb="4" eb="6">
      <t>カサン</t>
    </rPh>
    <phoneticPr fontId="5"/>
  </si>
  <si>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</si>
  <si>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</si>
  <si>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保育標準
時間認定</t>
    <rPh sb="0" eb="2">
      <t>ホイク</t>
    </rPh>
    <rPh sb="2" eb="4">
      <t>ヒョウジュン</t>
    </rPh>
    <rPh sb="5" eb="7">
      <t>ジカン</t>
    </rPh>
    <rPh sb="7" eb="9">
      <t>ニンテイ</t>
    </rPh>
    <phoneticPr fontId="6"/>
  </si>
  <si>
    <t>利用子どもが
 4人以上の場合</t>
    <rPh sb="0" eb="2">
      <t>リヨウ</t>
    </rPh>
    <rPh sb="2" eb="3">
      <t>コ</t>
    </rPh>
    <rPh sb="9" eb="12">
      <t>ニンイジョウ</t>
    </rPh>
    <rPh sb="13" eb="15">
      <t>バアイ</t>
    </rPh>
    <phoneticPr fontId="5"/>
  </si>
  <si>
    <t>保育短
時間認定</t>
    <rPh sb="0" eb="2">
      <t>ホイク</t>
    </rPh>
    <rPh sb="2" eb="3">
      <t>タン</t>
    </rPh>
    <rPh sb="4" eb="6">
      <t>ジカン</t>
    </rPh>
    <rPh sb="6" eb="8">
      <t>ニンテイ</t>
    </rPh>
    <phoneticPr fontId="6"/>
  </si>
  <si>
    <t>利用子どもが
 3人以下の場合</t>
    <rPh sb="0" eb="2">
      <t>リヨウ</t>
    </rPh>
    <rPh sb="2" eb="3">
      <t>コ</t>
    </rPh>
    <rPh sb="9" eb="10">
      <t>ニン</t>
    </rPh>
    <rPh sb="10" eb="12">
      <t>イカ</t>
    </rPh>
    <rPh sb="13" eb="15">
      <t>バアイ</t>
    </rPh>
    <phoneticPr fontId="5"/>
  </si>
  <si>
    <t>家庭的保育</t>
    <rPh sb="0" eb="3">
      <t>カテイテキ</t>
    </rPh>
    <rPh sb="3" eb="5">
      <t>ホイク</t>
    </rPh>
    <phoneticPr fontId="5"/>
  </si>
  <si>
    <t>家庭的保育補助者加算</t>
    <rPh sb="0" eb="2">
      <t>カテイテキ</t>
    </rPh>
    <rPh sb="2" eb="4">
      <t>ホイク</t>
    </rPh>
    <rPh sb="5" eb="8">
      <t>ホジョシャ</t>
    </rPh>
    <rPh sb="8" eb="10">
      <t>カサン</t>
    </rPh>
    <phoneticPr fontId="5"/>
  </si>
  <si>
    <t>家庭的保育支援加算</t>
    <rPh sb="0" eb="2">
      <t>カテイテキ</t>
    </rPh>
    <rPh sb="2" eb="4">
      <t>ホイク</t>
    </rPh>
    <rPh sb="4" eb="8">
      <t>シエンカサン</t>
    </rPh>
    <phoneticPr fontId="5"/>
  </si>
  <si>
    <t>保育標準時間</t>
    <rPh sb="0" eb="2">
      <t>ホイク</t>
    </rPh>
    <rPh sb="2" eb="4">
      <t>ヒョウジュン</t>
    </rPh>
    <rPh sb="4" eb="6">
      <t>ジカン</t>
    </rPh>
    <phoneticPr fontId="5"/>
  </si>
  <si>
    <t>保育短時間</t>
    <rPh sb="0" eb="2">
      <t>ホイク</t>
    </rPh>
    <rPh sb="2" eb="5">
      <t>タンジカン</t>
    </rPh>
    <phoneticPr fontId="5"/>
  </si>
  <si>
    <t>加算部分１</t>
    <rPh sb="0" eb="2">
      <t>カサン</t>
    </rPh>
    <rPh sb="2" eb="4">
      <t>ブブン</t>
    </rPh>
    <phoneticPr fontId="5"/>
  </si>
  <si>
    <t>　家庭的保育補助者を配置する場合は「あり」を選択</t>
    <rPh sb="1" eb="4">
      <t>カテイテキ</t>
    </rPh>
    <rPh sb="4" eb="6">
      <t>ホイク</t>
    </rPh>
    <rPh sb="6" eb="8">
      <t>ホジョ</t>
    </rPh>
    <rPh sb="8" eb="9">
      <t>シャ</t>
    </rPh>
    <rPh sb="10" eb="12">
      <t>ハイチ</t>
    </rPh>
    <rPh sb="14" eb="16">
      <t>バアイ</t>
    </rPh>
    <rPh sb="22" eb="24">
      <t>センタク</t>
    </rPh>
    <phoneticPr fontId="5"/>
  </si>
  <si>
    <t>「あり」を選択</t>
    <rPh sb="5" eb="7">
      <t>センタク</t>
    </rPh>
    <phoneticPr fontId="5"/>
  </si>
  <si>
    <t>　家庭的保育支援者や連携施設から代替保育等の特別な支援を受けて保育を実施する場合は</t>
    <rPh sb="1" eb="4">
      <t>カテイテキ</t>
    </rPh>
    <rPh sb="4" eb="6">
      <t>ホイク</t>
    </rPh>
    <rPh sb="6" eb="9">
      <t>シエンシャ</t>
    </rPh>
    <rPh sb="10" eb="12">
      <t>レンケイ</t>
    </rPh>
    <rPh sb="12" eb="14">
      <t>シセツ</t>
    </rPh>
    <rPh sb="16" eb="18">
      <t>ダイタイ</t>
    </rPh>
    <rPh sb="18" eb="20">
      <t>ホイク</t>
    </rPh>
    <rPh sb="20" eb="21">
      <t>トウ</t>
    </rPh>
    <rPh sb="22" eb="24">
      <t>トクベツ</t>
    </rPh>
    <rPh sb="25" eb="27">
      <t>シエン</t>
    </rPh>
    <rPh sb="28" eb="29">
      <t>ウ</t>
    </rPh>
    <rPh sb="31" eb="33">
      <t>ホイク</t>
    </rPh>
    <rPh sb="34" eb="36">
      <t>ジッシ</t>
    </rPh>
    <rPh sb="38" eb="40">
      <t>バアイ</t>
    </rPh>
    <phoneticPr fontId="5"/>
  </si>
  <si>
    <t>　（２）資格保有者加算</t>
    <rPh sb="4" eb="6">
      <t>シカク</t>
    </rPh>
    <rPh sb="6" eb="9">
      <t>ホユウシャ</t>
    </rPh>
    <rPh sb="9" eb="11">
      <t>カサン</t>
    </rPh>
    <phoneticPr fontId="5"/>
  </si>
  <si>
    <t>　（３）家庭的保育補助者加算</t>
    <rPh sb="4" eb="7">
      <t>カテイテキ</t>
    </rPh>
    <rPh sb="7" eb="9">
      <t>ホイク</t>
    </rPh>
    <rPh sb="9" eb="11">
      <t>ホジョ</t>
    </rPh>
    <rPh sb="11" eb="12">
      <t>シャ</t>
    </rPh>
    <rPh sb="12" eb="14">
      <t>カサン</t>
    </rPh>
    <phoneticPr fontId="5"/>
  </si>
  <si>
    <t>　（４）家庭的保育支援加算</t>
    <rPh sb="4" eb="7">
      <t>カテイテキ</t>
    </rPh>
    <rPh sb="7" eb="9">
      <t>ホイク</t>
    </rPh>
    <rPh sb="9" eb="11">
      <t>シエン</t>
    </rPh>
    <rPh sb="11" eb="13">
      <t>カサン</t>
    </rPh>
    <phoneticPr fontId="5"/>
  </si>
  <si>
    <t>　（５）減価償却費加算</t>
    <rPh sb="4" eb="6">
      <t>ゲンカ</t>
    </rPh>
    <rPh sb="6" eb="9">
      <t>ショウキャクヒ</t>
    </rPh>
    <rPh sb="9" eb="11">
      <t>カサン</t>
    </rPh>
    <phoneticPr fontId="5"/>
  </si>
  <si>
    <t>　（６）賃借料加算</t>
    <rPh sb="4" eb="7">
      <t>チンシャクリョウ</t>
    </rPh>
    <rPh sb="7" eb="9">
      <t>カサン</t>
    </rPh>
    <phoneticPr fontId="5"/>
  </si>
  <si>
    <t>・赤色のセルはドロップダウンリストから該当する選択肢を選ぶ</t>
    <rPh sb="1" eb="3">
      <t>アカイロ</t>
    </rPh>
    <rPh sb="19" eb="21">
      <t>ガイトウ</t>
    </rPh>
    <rPh sb="23" eb="26">
      <t>センタクシ</t>
    </rPh>
    <rPh sb="27" eb="28">
      <t>エラ</t>
    </rPh>
    <phoneticPr fontId="5"/>
  </si>
  <si>
    <t>（4区分(a～d)×2区分(標準・都市部)）を選択</t>
    <phoneticPr fontId="5"/>
  </si>
  <si>
    <t>児童１人当たり</t>
    <rPh sb="0" eb="2">
      <t>ジドウ</t>
    </rPh>
    <rPh sb="2" eb="4">
      <t>ヒトリ</t>
    </rPh>
    <rPh sb="3" eb="4">
      <t>ニン</t>
    </rPh>
    <rPh sb="4" eb="5">
      <t>ア</t>
    </rPh>
    <phoneticPr fontId="5"/>
  </si>
  <si>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5"/>
  </si>
  <si>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5"/>
  </si>
  <si>
    <t>　（４）施設機能強化推進費加算</t>
    <rPh sb="4" eb="6">
      <t>シセツ</t>
    </rPh>
    <rPh sb="6" eb="8">
      <t>キノウ</t>
    </rPh>
    <rPh sb="8" eb="10">
      <t>キョウカ</t>
    </rPh>
    <rPh sb="10" eb="13">
      <t>スイシンヒ</t>
    </rPh>
    <rPh sb="13" eb="15">
      <t>カサン</t>
    </rPh>
    <phoneticPr fontId="5"/>
  </si>
  <si>
    <t>○バージョン情報</t>
    <rPh sb="6" eb="8">
      <t>ジョウホウ</t>
    </rPh>
    <phoneticPr fontId="5"/>
  </si>
  <si>
    <t>20/100地域</t>
    <rPh sb="6" eb="8">
      <t>チイキ</t>
    </rPh>
    <phoneticPr fontId="5"/>
  </si>
  <si>
    <t>試算データ選択</t>
    <rPh sb="0" eb="2">
      <t>シサン</t>
    </rPh>
    <rPh sb="5" eb="7">
      <t>センタク</t>
    </rPh>
    <phoneticPr fontId="5"/>
  </si>
  <si>
    <t>加算率入力表</t>
    <rPh sb="0" eb="3">
      <t>カサンリツ</t>
    </rPh>
    <rPh sb="3" eb="5">
      <t>ニュウリョク</t>
    </rPh>
    <rPh sb="5" eb="6">
      <t>ヒョウ</t>
    </rPh>
    <phoneticPr fontId="18"/>
  </si>
  <si>
    <t>職員1人当たりの
平均勤続年数</t>
    <rPh sb="0" eb="2">
      <t>ショクイン</t>
    </rPh>
    <rPh sb="3" eb="4">
      <t>ニン</t>
    </rPh>
    <rPh sb="4" eb="5">
      <t>ア</t>
    </rPh>
    <rPh sb="9" eb="11">
      <t>ヘイキン</t>
    </rPh>
    <rPh sb="11" eb="13">
      <t>キンゾク</t>
    </rPh>
    <rPh sb="13" eb="15">
      <t>ネンスウ</t>
    </rPh>
    <phoneticPr fontId="18"/>
  </si>
  <si>
    <t>加算率の区分</t>
    <rPh sb="0" eb="3">
      <t>カサンリツ</t>
    </rPh>
    <rPh sb="4" eb="6">
      <t>クブン</t>
    </rPh>
    <phoneticPr fontId="18"/>
  </si>
  <si>
    <t>合計
加算率</t>
    <rPh sb="0" eb="2">
      <t>ゴウケイ</t>
    </rPh>
    <rPh sb="3" eb="6">
      <t>カサンリツ</t>
    </rPh>
    <phoneticPr fontId="18"/>
  </si>
  <si>
    <t>基礎分</t>
    <rPh sb="0" eb="2">
      <t>キソ</t>
    </rPh>
    <rPh sb="2" eb="3">
      <t>ブン</t>
    </rPh>
    <phoneticPr fontId="18"/>
  </si>
  <si>
    <t>賃金改善
要件分</t>
    <rPh sb="0" eb="2">
      <t>チンギン</t>
    </rPh>
    <rPh sb="2" eb="4">
      <t>カイゼン</t>
    </rPh>
    <rPh sb="5" eb="7">
      <t>ヨウケン</t>
    </rPh>
    <rPh sb="7" eb="8">
      <t>ブン</t>
    </rPh>
    <phoneticPr fontId="18"/>
  </si>
  <si>
    <t>うちキャリア
パス要件分</t>
    <rPh sb="9" eb="11">
      <t>ヨウケン</t>
    </rPh>
    <rPh sb="11" eb="12">
      <t>ブン</t>
    </rPh>
    <phoneticPr fontId="18"/>
  </si>
  <si>
    <t>11年以上</t>
    <rPh sb="2" eb="3">
      <t>ネン</t>
    </rPh>
    <rPh sb="3" eb="5">
      <t>イジョウ</t>
    </rPh>
    <phoneticPr fontId="18"/>
  </si>
  <si>
    <t>処遇改善</t>
    <rPh sb="0" eb="2">
      <t>ショグウ</t>
    </rPh>
    <rPh sb="2" eb="4">
      <t>カイゼン</t>
    </rPh>
    <phoneticPr fontId="18"/>
  </si>
  <si>
    <t>賃金改善要件分</t>
    <rPh sb="0" eb="2">
      <t>チンギン</t>
    </rPh>
    <rPh sb="2" eb="4">
      <t>カイゼン</t>
    </rPh>
    <rPh sb="4" eb="6">
      <t>ヨウケン</t>
    </rPh>
    <rPh sb="6" eb="7">
      <t>ブン</t>
    </rPh>
    <phoneticPr fontId="18"/>
  </si>
  <si>
    <t>キャリアパス要件分</t>
    <rPh sb="6" eb="8">
      <t>ヨウケン</t>
    </rPh>
    <rPh sb="8" eb="9">
      <t>ブン</t>
    </rPh>
    <phoneticPr fontId="18"/>
  </si>
  <si>
    <t>10年以上11年未満</t>
    <rPh sb="2" eb="3">
      <t>ネン</t>
    </rPh>
    <rPh sb="3" eb="5">
      <t>イジョウ</t>
    </rPh>
    <rPh sb="7" eb="8">
      <t>ネン</t>
    </rPh>
    <rPh sb="8" eb="10">
      <t>ミマン</t>
    </rPh>
    <phoneticPr fontId="18"/>
  </si>
  <si>
    <t xml:space="preserve"> 9年以上10年未満</t>
    <rPh sb="2" eb="3">
      <t>ネン</t>
    </rPh>
    <rPh sb="3" eb="5">
      <t>イジョウ</t>
    </rPh>
    <rPh sb="7" eb="8">
      <t>ネン</t>
    </rPh>
    <rPh sb="8" eb="10">
      <t>ミマン</t>
    </rPh>
    <phoneticPr fontId="18"/>
  </si>
  <si>
    <t xml:space="preserve"> 8年以上 9年未満</t>
    <rPh sb="2" eb="3">
      <t>ネン</t>
    </rPh>
    <rPh sb="3" eb="5">
      <t>イジョウ</t>
    </rPh>
    <rPh sb="7" eb="8">
      <t>ネン</t>
    </rPh>
    <rPh sb="8" eb="10">
      <t>ミマン</t>
    </rPh>
    <phoneticPr fontId="18"/>
  </si>
  <si>
    <t xml:space="preserve"> 7年以上 8年未満</t>
    <rPh sb="2" eb="3">
      <t>ネン</t>
    </rPh>
    <rPh sb="3" eb="5">
      <t>イジョウ</t>
    </rPh>
    <rPh sb="7" eb="8">
      <t>ネン</t>
    </rPh>
    <rPh sb="8" eb="10">
      <t>ミマン</t>
    </rPh>
    <phoneticPr fontId="18"/>
  </si>
  <si>
    <t xml:space="preserve"> 6年以上 7年未満</t>
    <rPh sb="2" eb="3">
      <t>ネン</t>
    </rPh>
    <rPh sb="3" eb="5">
      <t>イジョウ</t>
    </rPh>
    <rPh sb="7" eb="8">
      <t>ネン</t>
    </rPh>
    <rPh sb="8" eb="10">
      <t>ミマン</t>
    </rPh>
    <phoneticPr fontId="18"/>
  </si>
  <si>
    <t xml:space="preserve"> 5年以上 6年未満</t>
    <rPh sb="2" eb="3">
      <t>ネン</t>
    </rPh>
    <rPh sb="3" eb="5">
      <t>イジョウ</t>
    </rPh>
    <rPh sb="7" eb="8">
      <t>ネン</t>
    </rPh>
    <rPh sb="8" eb="10">
      <t>ミマン</t>
    </rPh>
    <phoneticPr fontId="18"/>
  </si>
  <si>
    <t xml:space="preserve"> 4年以上 5年未満</t>
    <rPh sb="2" eb="3">
      <t>ネン</t>
    </rPh>
    <rPh sb="3" eb="5">
      <t>イジョウ</t>
    </rPh>
    <rPh sb="7" eb="8">
      <t>ネン</t>
    </rPh>
    <rPh sb="8" eb="10">
      <t>ミマン</t>
    </rPh>
    <phoneticPr fontId="18"/>
  </si>
  <si>
    <t xml:space="preserve"> 3年以上 4年未満</t>
    <rPh sb="2" eb="3">
      <t>ネン</t>
    </rPh>
    <rPh sb="3" eb="5">
      <t>イジョウ</t>
    </rPh>
    <rPh sb="7" eb="8">
      <t>ネン</t>
    </rPh>
    <rPh sb="8" eb="10">
      <t>ミマン</t>
    </rPh>
    <phoneticPr fontId="18"/>
  </si>
  <si>
    <t xml:space="preserve"> 2年以上 3年未満</t>
    <rPh sb="2" eb="3">
      <t>ネン</t>
    </rPh>
    <rPh sb="3" eb="5">
      <t>イジョウ</t>
    </rPh>
    <rPh sb="7" eb="8">
      <t>ネン</t>
    </rPh>
    <rPh sb="8" eb="10">
      <t>ミマン</t>
    </rPh>
    <phoneticPr fontId="18"/>
  </si>
  <si>
    <t xml:space="preserve"> 1年以上 2年未満</t>
    <rPh sb="2" eb="3">
      <t>ネン</t>
    </rPh>
    <rPh sb="3" eb="5">
      <t>イジョウ</t>
    </rPh>
    <rPh sb="7" eb="8">
      <t>ネン</t>
    </rPh>
    <rPh sb="8" eb="10">
      <t>ミマン</t>
    </rPh>
    <phoneticPr fontId="18"/>
  </si>
  <si>
    <t xml:space="preserve"> 1年未満</t>
    <rPh sb="2" eb="3">
      <t>ネン</t>
    </rPh>
    <rPh sb="3" eb="5">
      <t>ミマン</t>
    </rPh>
    <phoneticPr fontId="18"/>
  </si>
  <si>
    <t>処遇改善等加算（基礎分）加算率</t>
    <rPh sb="0" eb="2">
      <t>ショグウ</t>
    </rPh>
    <rPh sb="2" eb="4">
      <t>カイゼン</t>
    </rPh>
    <rPh sb="4" eb="7">
      <t>トウカサン</t>
    </rPh>
    <rPh sb="8" eb="10">
      <t>キソ</t>
    </rPh>
    <rPh sb="10" eb="11">
      <t>ブン</t>
    </rPh>
    <rPh sb="12" eb="15">
      <t>カサンリツ</t>
    </rPh>
    <phoneticPr fontId="18"/>
  </si>
  <si>
    <t>処遇改善等加算（全　体）加算率</t>
    <rPh sb="0" eb="2">
      <t>ショグウ</t>
    </rPh>
    <rPh sb="2" eb="4">
      <t>カイゼン</t>
    </rPh>
    <rPh sb="4" eb="7">
      <t>トウカサン</t>
    </rPh>
    <rPh sb="8" eb="9">
      <t>ゼン</t>
    </rPh>
    <rPh sb="10" eb="11">
      <t>カラダ</t>
    </rPh>
    <rPh sb="12" eb="15">
      <t>カサンリツ</t>
    </rPh>
    <phoneticPr fontId="18"/>
  </si>
  <si>
    <t>Ver.3.0.0 をリリース</t>
    <phoneticPr fontId="17"/>
  </si>
  <si>
    <r>
      <t>16</t>
    </r>
    <r>
      <rPr>
        <sz val="11"/>
        <color indexed="8"/>
        <rFont val="ＭＳ Ｐゴシック"/>
        <family val="3"/>
        <charset val="128"/>
      </rPr>
      <t>/100地域</t>
    </r>
    <rPh sb="6" eb="8">
      <t>チイキ</t>
    </rPh>
    <phoneticPr fontId="5"/>
  </si>
  <si>
    <t>○単価　</t>
    <rPh sb="1" eb="3">
      <t>タンカ</t>
    </rPh>
    <phoneticPr fontId="5"/>
  </si>
  <si>
    <t>　（障害児を受け入れている事業所は、障害児数（内数）も併せて入力）</t>
    <rPh sb="2" eb="5">
      <t>ショウガイジ</t>
    </rPh>
    <rPh sb="6" eb="7">
      <t>ウ</t>
    </rPh>
    <rPh sb="8" eb="9">
      <t>イ</t>
    </rPh>
    <rPh sb="13" eb="16">
      <t>ジギョウショ</t>
    </rPh>
    <rPh sb="18" eb="21">
      <t>ショウガイジ</t>
    </rPh>
    <rPh sb="21" eb="22">
      <t>スウ</t>
    </rPh>
    <rPh sb="23" eb="25">
      <t>ウチスウ</t>
    </rPh>
    <rPh sb="27" eb="28">
      <t>アワ</t>
    </rPh>
    <phoneticPr fontId="5"/>
  </si>
  <si>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</si>
  <si>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5"/>
  </si>
  <si>
    <t>※地域の区分は「特定教育・保育等に要する費用の額の算定に関する基準等の制定に伴う実施上</t>
    <rPh sb="1" eb="3">
      <t>チイキ</t>
    </rPh>
    <rPh sb="4" eb="6">
      <t>クブン</t>
    </rPh>
    <phoneticPr fontId="5"/>
  </si>
  <si>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5"/>
  </si>
  <si>
    <t>○当初</t>
    <rPh sb="1" eb="3">
      <t>トウショ</t>
    </rPh>
    <phoneticPr fontId="5"/>
  </si>
  <si>
    <t>○補正</t>
    <rPh sb="1" eb="3">
      <t>ホセイ</t>
    </rPh>
    <phoneticPr fontId="5"/>
  </si>
  <si>
    <t xml:space="preserve"> </t>
    <phoneticPr fontId="5"/>
  </si>
  <si>
    <t>　家庭的保育者について、保育士資格、看護師免許又は准看護師免許を有する場合は</t>
    <rPh sb="1" eb="4">
      <t>カテイテキ</t>
    </rPh>
    <rPh sb="4" eb="7">
      <t>ホイクシャ</t>
    </rPh>
    <rPh sb="12" eb="15">
      <t>ホイクシ</t>
    </rPh>
    <rPh sb="15" eb="17">
      <t>シカク</t>
    </rPh>
    <rPh sb="18" eb="21">
      <t>カンゴシ</t>
    </rPh>
    <rPh sb="21" eb="23">
      <t>メンキョ</t>
    </rPh>
    <rPh sb="25" eb="29">
      <t>ジュンカンゴシ</t>
    </rPh>
    <rPh sb="29" eb="31">
      <t>メンキョ</t>
    </rPh>
    <rPh sb="32" eb="33">
      <t>ユウ</t>
    </rPh>
    <rPh sb="35" eb="37">
      <t>バアイ</t>
    </rPh>
    <phoneticPr fontId="5"/>
  </si>
  <si>
    <t>　（延長保育事業、一時預かり事業、病児・病後児保育事業、乳児受入施設又は障害児受入施設）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0" eb="32">
      <t>ウケイレ</t>
    </rPh>
    <rPh sb="32" eb="34">
      <t>シセツ</t>
    </rPh>
    <rPh sb="34" eb="35">
      <t>マタ</t>
    </rPh>
    <rPh sb="36" eb="39">
      <t>ショウガイジ</t>
    </rPh>
    <rPh sb="39" eb="41">
      <t>ウケイレ</t>
    </rPh>
    <rPh sb="41" eb="43">
      <t>シセツ</t>
    </rPh>
    <phoneticPr fontId="5"/>
  </si>
  <si>
    <t>2016.9.12</t>
    <phoneticPr fontId="5"/>
  </si>
  <si>
    <t>Ver.3.0.1 処遇改善等加算のキャリアパス要件を修正</t>
    <rPh sb="10" eb="12">
      <t>ショグウ</t>
    </rPh>
    <rPh sb="12" eb="14">
      <t>カイゼン</t>
    </rPh>
    <rPh sb="14" eb="15">
      <t>トウ</t>
    </rPh>
    <rPh sb="15" eb="17">
      <t>カサン</t>
    </rPh>
    <rPh sb="24" eb="26">
      <t>ヨウケン</t>
    </rPh>
    <rPh sb="27" eb="29">
      <t>シュウセイ</t>
    </rPh>
    <phoneticPr fontId="5"/>
  </si>
  <si>
    <t>2016.10.13</t>
    <phoneticPr fontId="5"/>
  </si>
  <si>
    <t>Ver.3.1.0 をリリース（平成２９年度用）</t>
    <rPh sb="16" eb="18">
      <t>ヘイセイ</t>
    </rPh>
    <rPh sb="20" eb="22">
      <t>ネンド</t>
    </rPh>
    <rPh sb="22" eb="23">
      <t>ヨウ</t>
    </rPh>
    <phoneticPr fontId="17"/>
  </si>
  <si>
    <t>都道府県</t>
    <rPh sb="0" eb="4">
      <t>トドウフケン</t>
    </rPh>
    <phoneticPr fontId="5"/>
  </si>
  <si>
    <t>北海道</t>
    <rPh sb="0" eb="3">
      <t>ホッカイドウ</t>
    </rPh>
    <phoneticPr fontId="5"/>
  </si>
  <si>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</si>
  <si>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</si>
  <si>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</si>
  <si>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</si>
  <si>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</si>
  <si>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</si>
  <si>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</si>
  <si>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</si>
  <si>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</si>
  <si>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</si>
  <si>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</si>
  <si>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</si>
  <si>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</si>
  <si>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</si>
  <si>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</si>
  <si>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</si>
  <si>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</si>
  <si>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</si>
  <si>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</si>
  <si>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</si>
  <si>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</si>
  <si>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</si>
  <si>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</si>
  <si>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</si>
  <si>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</si>
  <si>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</si>
  <si>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</si>
  <si>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</si>
  <si>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</si>
  <si>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</si>
  <si>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</si>
  <si>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</si>
  <si>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</si>
  <si>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</si>
  <si>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</si>
  <si>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</si>
  <si>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</si>
  <si>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</si>
  <si>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</si>
  <si>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</si>
  <si>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</si>
  <si>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</si>
  <si>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</si>
  <si>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2">
      <t>ミヤザキ</t>
    </rPh>
    <rPh sb="2" eb="3">
      <t>ケン</t>
    </rPh>
    <phoneticPr fontId="5"/>
  </si>
  <si>
    <t>鹿児島県</t>
    <rPh sb="0" eb="4">
      <t>カゴシマケン</t>
    </rPh>
    <phoneticPr fontId="5"/>
  </si>
  <si>
    <t>沖縄県</t>
    <rPh sb="0" eb="3">
      <t>オキナワケン</t>
    </rPh>
    <phoneticPr fontId="5"/>
  </si>
  <si>
    <t>市区町村</t>
    <rPh sb="0" eb="2">
      <t>シク</t>
    </rPh>
    <rPh sb="2" eb="4">
      <t>チョウソン</t>
    </rPh>
    <phoneticPr fontId="5"/>
  </si>
  <si>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</si>
  <si>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</si>
  <si>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</si>
  <si>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</si>
  <si>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</si>
  <si>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</si>
  <si>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</si>
  <si>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</si>
  <si>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</si>
  <si>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</si>
  <si>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</si>
  <si>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</si>
  <si>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</si>
  <si>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</si>
  <si>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</si>
  <si>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</si>
  <si>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</si>
  <si>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</si>
  <si>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</si>
  <si>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</si>
  <si>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</si>
  <si>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</si>
  <si>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</si>
  <si>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</si>
  <si>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</si>
  <si>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</si>
  <si>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</si>
  <si>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</si>
  <si>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</si>
  <si>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</si>
  <si>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</si>
  <si>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</si>
  <si>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</si>
  <si>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</si>
  <si>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</si>
  <si>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</si>
  <si>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</si>
  <si>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</si>
  <si>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</si>
  <si>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</si>
  <si>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</si>
  <si>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</si>
  <si>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</si>
  <si>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</si>
  <si>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</si>
  <si>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</si>
  <si>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</si>
  <si>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</si>
  <si>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</si>
  <si>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</si>
  <si>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</si>
  <si>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</si>
  <si>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</si>
  <si>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</si>
  <si>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</si>
  <si>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</si>
  <si>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</si>
  <si>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</si>
  <si>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</si>
  <si>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</si>
  <si>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</si>
  <si>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</si>
  <si>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</si>
  <si>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</si>
  <si>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</si>
  <si>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</si>
  <si>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</si>
  <si>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</si>
  <si>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</si>
  <si>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</si>
  <si>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</si>
  <si>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</si>
  <si>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</si>
  <si>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</si>
  <si>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</si>
  <si>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</si>
  <si>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</si>
  <si>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</si>
  <si>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</si>
  <si>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</si>
  <si>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</si>
  <si>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</si>
  <si>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</si>
  <si>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</si>
  <si>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</si>
  <si>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</si>
  <si>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</si>
  <si>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</si>
  <si>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</si>
  <si>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</si>
  <si>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</si>
  <si>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</si>
  <si>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</si>
  <si>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</si>
  <si>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</si>
  <si>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</si>
  <si>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</si>
  <si>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</si>
  <si>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</si>
  <si>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</si>
  <si>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</si>
  <si>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</si>
  <si>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</si>
  <si>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</si>
  <si>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</si>
  <si>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</si>
  <si>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</si>
  <si>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</si>
  <si>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</si>
  <si>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</si>
  <si>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</si>
  <si>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</si>
  <si>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</si>
  <si>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</si>
  <si>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</si>
  <si>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</si>
  <si>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</si>
  <si>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</si>
  <si>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</si>
  <si>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</si>
  <si>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</si>
  <si>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</si>
  <si>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</si>
  <si>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</si>
  <si>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</si>
  <si>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</si>
  <si>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</si>
  <si>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</si>
  <si>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</si>
  <si>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</si>
  <si>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</si>
  <si>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</si>
  <si>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</si>
  <si>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</si>
  <si>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</si>
  <si>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</si>
  <si>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</si>
  <si>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</si>
  <si>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</si>
  <si>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</si>
  <si>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</si>
  <si>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</si>
  <si>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</si>
  <si>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</si>
  <si>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</si>
  <si>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</si>
  <si>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</si>
  <si>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</si>
  <si>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</si>
  <si>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</si>
  <si>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</si>
  <si>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</si>
  <si>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</si>
  <si>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</si>
  <si>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</si>
  <si>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</si>
  <si>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</si>
  <si>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</si>
  <si>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</si>
  <si>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</si>
  <si>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</si>
  <si>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</si>
  <si>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</si>
  <si>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</si>
  <si>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</si>
  <si>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</si>
  <si>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</si>
  <si>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</si>
  <si>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</si>
  <si>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</si>
  <si>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</si>
  <si>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</si>
  <si>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</si>
  <si>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</si>
  <si>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</si>
  <si>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</si>
  <si>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</si>
  <si>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</si>
  <si>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</si>
  <si>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</si>
  <si>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</si>
  <si>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</si>
  <si>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</si>
  <si>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</si>
  <si>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</si>
  <si>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</si>
  <si>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</si>
  <si>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</si>
  <si>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</si>
  <si>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</si>
  <si>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</si>
  <si>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</si>
  <si>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</si>
  <si>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</si>
  <si>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</si>
  <si>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</si>
  <si>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</si>
  <si>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</si>
  <si>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</si>
  <si>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</si>
  <si>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</si>
  <si>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</si>
  <si>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</si>
  <si>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</si>
  <si>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</si>
  <si>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</si>
  <si>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</si>
  <si>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</si>
  <si>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</si>
  <si>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</si>
  <si>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</si>
  <si>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</si>
  <si>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</si>
  <si>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</si>
  <si>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</si>
  <si>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</si>
  <si>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</si>
  <si>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</si>
  <si>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</si>
  <si>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</si>
  <si>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</si>
  <si>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</si>
  <si>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</si>
  <si>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</si>
  <si>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</si>
  <si>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</si>
  <si>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</si>
  <si>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</si>
  <si>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</si>
  <si>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</si>
  <si>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</si>
  <si>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</si>
  <si>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</si>
  <si>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</si>
  <si>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</si>
  <si>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</si>
  <si>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</si>
  <si>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</si>
  <si>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</si>
  <si>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</si>
  <si>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</si>
  <si>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</si>
  <si>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</si>
  <si>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</si>
  <si>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</si>
  <si>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</si>
  <si>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</si>
  <si>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</si>
  <si>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</si>
  <si>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</si>
  <si>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</si>
  <si>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</si>
  <si>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</si>
  <si>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</si>
  <si>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</si>
  <si>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</si>
  <si>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</si>
  <si>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</si>
  <si>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</si>
  <si>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</si>
  <si>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</si>
  <si>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</si>
  <si>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</si>
  <si>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</si>
  <si>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</si>
  <si>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</si>
  <si>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</si>
  <si>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</si>
  <si>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</si>
  <si>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</si>
  <si>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</si>
  <si>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</si>
  <si>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</si>
  <si>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</si>
  <si>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</si>
  <si>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</si>
  <si>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</si>
  <si>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</si>
  <si>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</si>
  <si>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</si>
  <si>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</si>
  <si>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</si>
  <si>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</si>
  <si>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</si>
  <si>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</si>
  <si>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</si>
  <si>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</si>
  <si>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</si>
  <si>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</si>
  <si>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</si>
  <si>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</si>
  <si>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</si>
  <si>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</si>
  <si>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</si>
  <si>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</si>
  <si>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</si>
  <si>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</si>
  <si>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</si>
  <si>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</si>
  <si>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</si>
  <si>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</si>
  <si>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</si>
  <si>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</si>
  <si>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</si>
  <si>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</si>
  <si>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</si>
  <si>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</si>
  <si>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</si>
  <si>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</si>
  <si>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</si>
  <si>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</si>
  <si>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</si>
  <si>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</si>
  <si>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</si>
  <si>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</si>
  <si>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</si>
  <si>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</si>
  <si>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</si>
  <si>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</si>
  <si>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</si>
  <si>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</si>
  <si>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</si>
  <si>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</si>
  <si>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</si>
  <si>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</si>
  <si>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</si>
  <si>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</si>
  <si>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</si>
  <si>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</si>
  <si>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</si>
  <si>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</si>
  <si>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</si>
  <si>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</si>
  <si>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</si>
  <si>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</si>
  <si>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</si>
  <si>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</si>
  <si>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</si>
  <si>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</si>
  <si>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</si>
  <si>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</si>
  <si>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</si>
  <si>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</si>
  <si>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</si>
  <si>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</si>
  <si>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</si>
  <si>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</si>
  <si>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</si>
  <si>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</si>
  <si>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</si>
  <si>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</si>
  <si>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</si>
  <si>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</si>
  <si>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</si>
  <si>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</si>
  <si>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</si>
  <si>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</si>
  <si>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</si>
  <si>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</si>
  <si>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</si>
  <si>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</si>
  <si>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</si>
  <si>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</si>
  <si>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</si>
  <si>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</si>
  <si>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</si>
  <si>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</si>
  <si>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</si>
  <si>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</si>
  <si>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</si>
  <si>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</si>
  <si>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</si>
  <si>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</si>
  <si>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</si>
  <si>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</si>
  <si>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</si>
  <si>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</si>
  <si>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</si>
  <si>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</si>
  <si>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</si>
  <si>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</si>
  <si>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</si>
  <si>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</si>
  <si>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</si>
  <si>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</si>
  <si>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</si>
  <si>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</si>
  <si>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</si>
  <si>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</si>
  <si>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</si>
  <si>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</si>
  <si>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</si>
  <si>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</si>
  <si>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</si>
  <si>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</si>
  <si>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</si>
  <si>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</si>
  <si>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</si>
  <si>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</si>
  <si>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</si>
  <si>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</si>
  <si>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</si>
  <si>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</si>
  <si>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</si>
  <si>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</si>
  <si>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</si>
  <si>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</si>
  <si>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</si>
  <si>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</si>
  <si>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</si>
  <si>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</si>
  <si>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</si>
  <si>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</si>
  <si>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</si>
  <si>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</si>
  <si>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</si>
  <si>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</si>
  <si>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</si>
  <si>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</si>
  <si>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</si>
  <si>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</si>
  <si>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</si>
  <si>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</si>
  <si>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</si>
  <si>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</si>
  <si>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</si>
  <si>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</si>
  <si>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</si>
  <si>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</si>
  <si>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</si>
  <si>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</si>
  <si>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</si>
  <si>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</si>
  <si>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</si>
  <si>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</si>
  <si>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</si>
  <si>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</si>
  <si>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</si>
  <si>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</si>
  <si>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</si>
  <si>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</si>
  <si>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</si>
  <si>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</si>
  <si>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</si>
  <si>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</si>
  <si>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</si>
  <si>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</si>
  <si>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</si>
  <si>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</si>
  <si>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</si>
  <si>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</si>
  <si>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</si>
  <si>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</si>
  <si>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</si>
  <si>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</si>
  <si>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</si>
  <si>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</si>
  <si>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</si>
  <si>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</si>
  <si>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</si>
  <si>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</si>
  <si>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</si>
  <si>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</si>
  <si>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</si>
  <si>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</si>
  <si>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</si>
  <si>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</si>
  <si>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</si>
  <si>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</si>
  <si>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</si>
  <si>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</si>
  <si>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</si>
  <si>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</si>
  <si>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</si>
  <si>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</si>
  <si>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</si>
  <si>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</si>
  <si>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</si>
  <si>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</si>
  <si>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</si>
  <si>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</si>
  <si>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</si>
  <si>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</si>
  <si>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</si>
  <si>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</si>
  <si>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</si>
  <si>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</si>
  <si>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</si>
  <si>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</si>
  <si>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</si>
  <si>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</si>
  <si>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</si>
  <si>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</si>
  <si>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</si>
  <si>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</si>
  <si>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</si>
  <si>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</si>
  <si>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</si>
  <si>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</si>
  <si>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</si>
  <si>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</si>
  <si>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</si>
  <si>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</si>
  <si>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</si>
  <si>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</si>
  <si>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</si>
  <si>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</si>
  <si>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</si>
  <si>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</si>
  <si>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</si>
  <si>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</si>
  <si>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</si>
  <si>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</si>
  <si>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</si>
  <si>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</si>
  <si>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</si>
  <si>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</si>
  <si>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</si>
  <si>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</si>
  <si>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</si>
  <si>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</si>
  <si>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</si>
  <si>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</si>
  <si>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</si>
  <si>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</si>
  <si>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</si>
  <si>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</si>
  <si>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</si>
  <si>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</si>
  <si>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</si>
  <si>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</si>
  <si>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</si>
  <si>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</si>
  <si>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</si>
  <si>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</si>
  <si>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</si>
  <si>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</si>
  <si>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</si>
  <si>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</si>
  <si>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</si>
  <si>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</si>
  <si>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</si>
  <si>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</si>
  <si>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</si>
  <si>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</si>
  <si>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</si>
  <si>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</si>
  <si>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</si>
  <si>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</si>
  <si>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</si>
  <si>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</si>
  <si>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</si>
  <si>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</si>
  <si>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</si>
  <si>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</si>
  <si>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</si>
  <si>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</si>
  <si>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</si>
  <si>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</si>
  <si>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</si>
  <si>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</si>
  <si>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</si>
  <si>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</si>
  <si>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</si>
  <si>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</si>
  <si>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</si>
  <si>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</si>
  <si>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</si>
  <si>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</si>
  <si>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</si>
  <si>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</si>
  <si>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</si>
  <si>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</si>
  <si>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</si>
  <si>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</si>
  <si>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</si>
  <si>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</si>
  <si>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</si>
  <si>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</si>
  <si>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</si>
  <si>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</si>
  <si>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</si>
  <si>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</si>
  <si>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</si>
  <si>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</si>
  <si>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</si>
  <si>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</si>
  <si>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</si>
  <si>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</si>
  <si>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</si>
  <si>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</si>
  <si>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</si>
  <si>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</si>
  <si>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</si>
  <si>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</si>
  <si>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</si>
  <si>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</si>
  <si>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</si>
  <si>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</si>
  <si>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</si>
  <si>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</si>
  <si>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</si>
  <si>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</si>
  <si>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</si>
  <si>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</si>
  <si>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</si>
  <si>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</si>
  <si>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</si>
  <si>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</si>
  <si>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</si>
  <si>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</si>
  <si>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2"/>
  </si>
  <si>
    <t>富谷市</t>
    <rPh sb="2" eb="3">
      <t>シ</t>
    </rPh>
    <phoneticPr fontId="5"/>
  </si>
  <si>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</si>
  <si>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</si>
  <si>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</si>
  <si>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</si>
  <si>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</si>
  <si>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</si>
  <si>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</si>
  <si>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</si>
  <si>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</si>
  <si>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</si>
  <si>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</si>
  <si>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</si>
  <si>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</si>
  <si>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</si>
  <si>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</si>
  <si>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</si>
  <si>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</si>
  <si>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</si>
  <si>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</si>
  <si>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</si>
  <si>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</si>
  <si>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</si>
  <si>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</si>
  <si>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</si>
  <si>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</si>
  <si>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</si>
  <si>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</si>
  <si>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</si>
  <si>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</si>
  <si>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</si>
  <si>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</si>
  <si>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</si>
  <si>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</si>
  <si>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</si>
  <si>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</si>
  <si>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</si>
  <si>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</si>
  <si>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</si>
  <si>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</si>
  <si>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</si>
  <si>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</si>
  <si>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</si>
  <si>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</si>
  <si>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</si>
  <si>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5"/>
  </si>
  <si>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</si>
  <si>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</si>
  <si>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</si>
  <si>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</si>
  <si>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</si>
  <si>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</si>
  <si>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</si>
  <si>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</si>
  <si>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</si>
  <si>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</si>
  <si>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</si>
  <si>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</si>
  <si>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</si>
  <si>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</si>
  <si>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</si>
  <si>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</si>
  <si>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</si>
  <si>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</si>
  <si>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</si>
  <si>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</si>
  <si>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</si>
  <si>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</si>
  <si>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</si>
  <si>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</si>
  <si>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</si>
  <si>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</si>
  <si>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</si>
  <si>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</si>
  <si>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</si>
  <si>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</si>
  <si>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</si>
  <si>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</si>
  <si>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</si>
  <si>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</si>
  <si>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</si>
  <si>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</si>
  <si>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</si>
  <si>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</si>
  <si>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</si>
  <si>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</si>
  <si>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</si>
  <si>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</si>
  <si>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</si>
  <si>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</si>
  <si>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</si>
  <si>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</si>
  <si>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</si>
  <si>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</si>
  <si>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</si>
  <si>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</si>
  <si>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</si>
  <si>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</si>
  <si>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</si>
  <si>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</si>
  <si>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</si>
  <si>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</si>
  <si>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</si>
  <si>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</si>
  <si>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</si>
  <si>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</si>
  <si>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</si>
  <si>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</si>
  <si>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</si>
  <si>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</si>
  <si>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</si>
  <si>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</si>
  <si>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</si>
  <si>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</si>
  <si>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</si>
  <si>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</si>
  <si>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</si>
  <si>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</si>
  <si>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</si>
  <si>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</si>
  <si>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</si>
  <si>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</si>
  <si>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</si>
  <si>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</si>
  <si>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</si>
  <si>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</si>
  <si>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</si>
  <si>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</si>
  <si>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</si>
  <si>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</si>
  <si>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</si>
  <si>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</si>
  <si>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</si>
  <si>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</si>
  <si>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</si>
  <si>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</si>
  <si>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</si>
  <si>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</si>
  <si>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</si>
  <si>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</si>
  <si>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</si>
  <si>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</si>
  <si>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</si>
  <si>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</si>
  <si>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</si>
  <si>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</si>
  <si>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</si>
  <si>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</si>
  <si>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</si>
  <si>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</si>
  <si>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</si>
  <si>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</si>
  <si>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</si>
  <si>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</si>
  <si>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</si>
  <si>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</si>
  <si>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</si>
  <si>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</si>
  <si>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</si>
  <si>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</si>
  <si>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</si>
  <si>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</si>
  <si>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</si>
  <si>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</si>
  <si>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</si>
  <si>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</si>
  <si>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</si>
  <si>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</si>
  <si>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</si>
  <si>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</si>
  <si>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</si>
  <si>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</si>
  <si>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</si>
  <si>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</si>
  <si>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</si>
  <si>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</si>
  <si>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</si>
  <si>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</si>
  <si>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</si>
  <si>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</si>
  <si>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</si>
  <si>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</si>
  <si>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</si>
  <si>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</si>
  <si>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</si>
  <si>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</si>
  <si>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</si>
  <si>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</si>
  <si>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</si>
  <si>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</si>
  <si>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</si>
  <si>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</si>
  <si>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</si>
  <si>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</si>
  <si>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</si>
  <si>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</si>
  <si>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</si>
  <si>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</si>
  <si>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</si>
  <si>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</si>
  <si>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</si>
  <si>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</si>
  <si>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</si>
  <si>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</si>
  <si>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</si>
  <si>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</si>
  <si>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</si>
  <si>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</si>
  <si>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</si>
  <si>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</si>
  <si>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</si>
  <si>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</si>
  <si>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</si>
  <si>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</si>
  <si>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</si>
  <si>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</si>
  <si>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</si>
  <si>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</si>
  <si>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</si>
  <si>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</si>
  <si>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</si>
  <si>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</si>
  <si>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</si>
  <si>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</si>
  <si>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</si>
  <si>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</si>
  <si>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</si>
  <si>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</si>
  <si>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</si>
  <si>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</si>
  <si>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</si>
  <si>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</si>
  <si>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</si>
  <si>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</si>
  <si>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</si>
  <si>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</si>
  <si>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</si>
  <si>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</si>
  <si>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</si>
  <si>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</si>
  <si>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</si>
  <si>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</si>
  <si>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</si>
  <si>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</si>
  <si>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</si>
  <si>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</si>
  <si>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</si>
  <si>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</si>
  <si>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</si>
  <si>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</si>
  <si>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</si>
  <si>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</si>
  <si>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</si>
  <si>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</si>
  <si>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</si>
  <si>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</si>
  <si>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</si>
  <si>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</si>
  <si>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</si>
  <si>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</si>
  <si>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</si>
  <si>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</si>
  <si>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</si>
  <si>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</si>
  <si>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</si>
  <si>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</si>
  <si>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</si>
  <si>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</si>
  <si>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</si>
  <si>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</si>
  <si>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</si>
  <si>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</si>
  <si>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</si>
  <si>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</si>
  <si>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</si>
  <si>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</si>
  <si>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</si>
  <si>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</si>
  <si>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</si>
  <si>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</si>
  <si>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</si>
  <si>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</si>
  <si>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</si>
  <si>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</si>
  <si>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</si>
  <si>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</si>
  <si>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</si>
  <si>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</si>
  <si>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</si>
  <si>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</si>
  <si>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</si>
  <si>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</si>
  <si>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</si>
  <si>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</si>
  <si>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</si>
  <si>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</si>
  <si>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</si>
  <si>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</si>
  <si>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</si>
  <si>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</si>
  <si>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</si>
  <si>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</si>
  <si>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</si>
  <si>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</si>
  <si>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</si>
  <si>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</si>
  <si>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</si>
  <si>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</si>
  <si>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</si>
  <si>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</si>
  <si>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</si>
  <si>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</si>
  <si>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</si>
  <si>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</si>
  <si>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</si>
  <si>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</si>
  <si>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</si>
  <si>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</si>
  <si>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</si>
  <si>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</si>
  <si>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</si>
  <si>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</si>
  <si>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</si>
  <si>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</si>
  <si>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</si>
  <si>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</si>
  <si>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</si>
  <si>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</si>
  <si>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</si>
  <si>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</si>
  <si>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</si>
  <si>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</si>
  <si>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</si>
  <si>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</si>
  <si>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</si>
  <si>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</si>
  <si>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</si>
  <si>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</si>
  <si>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</si>
  <si>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</si>
  <si>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</si>
  <si>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</si>
  <si>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</si>
  <si>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</si>
  <si>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</si>
  <si>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</si>
  <si>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</si>
  <si>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</si>
  <si>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</si>
  <si>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</si>
  <si>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</si>
  <si>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</si>
  <si>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</si>
  <si>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</si>
  <si>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</si>
  <si>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</si>
  <si>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</si>
  <si>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</si>
  <si>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</si>
  <si>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</si>
  <si>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</si>
  <si>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</si>
  <si>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</si>
  <si>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</si>
  <si>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</si>
  <si>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</si>
  <si>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</si>
  <si>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</si>
  <si>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</si>
  <si>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</si>
  <si>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</si>
  <si>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</si>
  <si>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</si>
  <si>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</si>
  <si>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</si>
  <si>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</si>
  <si>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</si>
  <si>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</si>
  <si>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</si>
  <si>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</si>
  <si>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</si>
  <si>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</si>
  <si>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</si>
  <si>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</si>
  <si>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</si>
  <si>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</si>
  <si>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</si>
  <si>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</si>
  <si>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</si>
  <si>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</si>
  <si>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</si>
  <si>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</si>
  <si>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</si>
  <si>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</si>
  <si>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</si>
  <si>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</si>
  <si>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</si>
  <si>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</si>
  <si>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</si>
  <si>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</si>
  <si>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</si>
  <si>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</si>
  <si>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</si>
  <si>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</si>
  <si>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</si>
  <si>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</si>
  <si>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</si>
  <si>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</si>
  <si>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</si>
  <si>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</si>
  <si>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</si>
  <si>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</si>
  <si>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</si>
  <si>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</si>
  <si>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</si>
  <si>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</si>
  <si>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</si>
  <si>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</si>
  <si>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</si>
  <si>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</si>
  <si>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</si>
  <si>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</si>
  <si>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</si>
  <si>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</si>
  <si>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</si>
  <si>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</si>
  <si>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</si>
  <si>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</si>
  <si>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</si>
  <si>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</si>
  <si>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</si>
  <si>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</si>
  <si>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</si>
  <si>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</si>
  <si>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</si>
  <si>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</si>
  <si>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</si>
  <si>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</si>
  <si>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</si>
  <si>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</si>
  <si>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</si>
  <si>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</si>
  <si>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</si>
  <si>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</si>
  <si>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</si>
  <si>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</si>
  <si>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</si>
  <si>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</si>
  <si>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</si>
  <si>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</si>
  <si>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</si>
  <si>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</si>
  <si>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</si>
  <si>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</si>
  <si>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</si>
  <si>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</si>
  <si>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</si>
  <si>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</si>
  <si>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</si>
  <si>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</si>
  <si>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</si>
  <si>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</si>
  <si>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</si>
  <si>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</si>
  <si>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</si>
  <si>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</si>
  <si>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</si>
  <si>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</si>
  <si>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</si>
  <si>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</si>
  <si>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</si>
  <si>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</si>
  <si>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</si>
  <si>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</si>
  <si>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</si>
  <si>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</si>
  <si>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</si>
  <si>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</si>
  <si>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</si>
  <si>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</si>
  <si>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</si>
  <si>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</si>
  <si>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</si>
  <si>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</si>
  <si>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</si>
  <si>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</si>
  <si>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</si>
  <si>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</si>
  <si>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</si>
  <si>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</si>
  <si>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</si>
  <si>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</si>
  <si>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</si>
  <si>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</si>
  <si>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</si>
  <si>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</si>
  <si>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</si>
  <si>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</si>
  <si>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</si>
  <si>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</si>
  <si>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</si>
  <si>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</si>
  <si>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</si>
  <si>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</si>
  <si>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</si>
  <si>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</si>
  <si>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</si>
  <si>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</si>
  <si>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</si>
  <si>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</si>
  <si>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</si>
  <si>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</si>
  <si>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</si>
  <si>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</si>
  <si>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</si>
  <si>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</si>
  <si>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</si>
  <si>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</si>
  <si>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</si>
  <si>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</si>
  <si>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</si>
  <si>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</si>
  <si>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</si>
  <si>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</si>
  <si>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</si>
  <si>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</si>
  <si>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</si>
  <si>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</si>
  <si>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</si>
  <si>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</si>
  <si>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</si>
  <si>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</si>
  <si>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</si>
  <si>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</si>
  <si>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</si>
  <si>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</si>
  <si>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</si>
  <si>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</si>
  <si>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</si>
  <si>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</si>
  <si>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</si>
  <si>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</si>
  <si>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</si>
  <si>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</si>
  <si>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</si>
  <si>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</si>
  <si>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</si>
  <si>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</si>
  <si>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</si>
  <si>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</si>
  <si>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</si>
  <si>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</si>
  <si>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</si>
  <si>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</si>
  <si>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</si>
  <si>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</si>
  <si>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</si>
  <si>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</si>
  <si>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</si>
  <si>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</si>
  <si>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</si>
  <si>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</si>
  <si>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</si>
  <si>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</si>
  <si>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</si>
  <si>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</si>
  <si>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</si>
  <si>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</si>
  <si>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</si>
  <si>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</si>
  <si>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</si>
  <si>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</si>
  <si>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</si>
  <si>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</si>
  <si>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</si>
  <si>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</si>
  <si>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</si>
  <si>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</si>
  <si>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</si>
  <si>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</si>
  <si>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</si>
  <si>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</si>
  <si>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</si>
  <si>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</si>
  <si>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</si>
  <si>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</si>
  <si>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</si>
  <si>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</si>
  <si>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</si>
  <si>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</si>
  <si>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</si>
  <si>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</si>
  <si>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</si>
  <si>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</si>
  <si>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</si>
  <si>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</si>
  <si>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</si>
  <si>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</si>
  <si>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</si>
  <si>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</si>
  <si>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</si>
  <si>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</si>
  <si>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</si>
  <si>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</si>
  <si>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</si>
  <si>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</si>
  <si>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</si>
  <si>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</si>
  <si>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</si>
  <si>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</si>
  <si>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</si>
  <si>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</si>
  <si>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</si>
  <si>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</si>
  <si>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</si>
  <si>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</si>
  <si>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</si>
  <si>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</si>
  <si>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</si>
  <si>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</si>
  <si>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</si>
  <si>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</si>
  <si>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</si>
  <si>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</si>
  <si>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</si>
  <si>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</si>
  <si>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</si>
  <si>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</si>
  <si>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</si>
  <si>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</si>
  <si>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</si>
  <si>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</si>
  <si>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</si>
  <si>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</si>
  <si>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</si>
  <si>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</si>
  <si>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</si>
  <si>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</si>
  <si>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</si>
  <si>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</si>
  <si>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</si>
  <si>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</si>
  <si>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</si>
  <si>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</si>
  <si>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</si>
  <si>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</si>
  <si>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</si>
  <si>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</si>
  <si>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</si>
  <si>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</si>
  <si>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</si>
  <si>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</si>
  <si>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</si>
  <si>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</si>
  <si>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</si>
  <si>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</si>
  <si>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</si>
  <si>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</si>
  <si>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</si>
  <si>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</si>
  <si>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</si>
  <si>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</si>
  <si>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</si>
  <si>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</si>
  <si>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</si>
  <si>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</si>
  <si>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</si>
  <si>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</si>
  <si>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</si>
  <si>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</si>
  <si>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</si>
  <si>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</si>
  <si>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</si>
  <si>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</si>
  <si>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</si>
  <si>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</si>
  <si>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</si>
  <si>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</si>
  <si>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</si>
  <si>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</si>
  <si>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</si>
  <si>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</si>
  <si>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</si>
  <si>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</si>
  <si>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</si>
  <si>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</si>
  <si>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</si>
  <si>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</si>
  <si>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</si>
  <si>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</si>
  <si>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</si>
  <si>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</si>
  <si>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</si>
  <si>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</si>
  <si>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</si>
  <si>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</si>
  <si>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</si>
  <si>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</si>
  <si>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</si>
  <si>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</si>
  <si>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</si>
  <si>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</si>
  <si>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</si>
  <si>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</si>
  <si>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</si>
  <si>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</si>
  <si>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</si>
  <si>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</si>
  <si>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</si>
  <si>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</si>
  <si>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</si>
  <si>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</si>
  <si>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</si>
  <si>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</si>
  <si>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</si>
  <si>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</si>
  <si>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</si>
  <si>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</si>
  <si>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</si>
  <si>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</si>
  <si>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</si>
  <si>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</si>
  <si>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</si>
  <si>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</si>
  <si>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</si>
  <si>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</si>
  <si>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</si>
  <si>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</si>
  <si>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</si>
  <si>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</si>
  <si>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</si>
  <si>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</si>
  <si>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</si>
  <si>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</si>
  <si>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2"/>
  </si>
  <si>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</si>
  <si>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</si>
  <si>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</si>
  <si>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</si>
  <si>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</si>
  <si>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</si>
  <si>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</si>
  <si>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</si>
  <si>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</si>
  <si>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</si>
  <si>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</si>
  <si>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</si>
  <si>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</si>
  <si>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</si>
  <si>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</si>
  <si>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</si>
  <si>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</si>
  <si>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</si>
  <si>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</si>
  <si>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</si>
  <si>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</si>
  <si>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</si>
  <si>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</si>
  <si>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</si>
  <si>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</si>
  <si>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</si>
  <si>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</si>
  <si>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</si>
  <si>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</si>
  <si>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</si>
  <si>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</si>
  <si>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</si>
  <si>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</si>
  <si>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</si>
  <si>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</si>
  <si>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</si>
  <si>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</si>
  <si>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</si>
  <si>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</si>
  <si>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</si>
  <si>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</si>
  <si>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</si>
  <si>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</si>
  <si>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</si>
  <si>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</si>
  <si>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</si>
  <si>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2"/>
  </si>
  <si>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</si>
  <si>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</si>
  <si>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</si>
  <si>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</si>
  <si>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</si>
  <si>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</si>
  <si>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</si>
  <si>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</si>
  <si>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</si>
  <si>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</si>
  <si>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</si>
  <si>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</si>
  <si>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</si>
  <si>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</si>
  <si>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</si>
  <si>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</si>
  <si>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</si>
  <si>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</si>
  <si>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</si>
  <si>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</si>
  <si>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</si>
  <si>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</si>
  <si>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</si>
  <si>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</si>
  <si>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</si>
  <si>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</si>
  <si>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</si>
  <si>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</si>
  <si>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</si>
  <si>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</si>
  <si>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</si>
  <si>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</si>
  <si>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</si>
  <si>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</si>
  <si>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</si>
  <si>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</si>
  <si>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</si>
  <si>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</si>
  <si>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</si>
  <si>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</si>
  <si>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</si>
  <si>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</si>
  <si>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</si>
  <si>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</si>
  <si>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</si>
  <si>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</si>
  <si>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</si>
  <si>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</si>
  <si>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</si>
  <si>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</si>
  <si>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</si>
  <si>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</si>
  <si>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</si>
  <si>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</si>
  <si>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</si>
  <si>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</si>
  <si>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</si>
  <si>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</si>
  <si>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</si>
  <si>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</si>
  <si>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</si>
  <si>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</si>
  <si>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</si>
  <si>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</si>
  <si>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</si>
  <si>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</si>
  <si>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</si>
  <si>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</si>
  <si>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</si>
  <si>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</si>
  <si>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</si>
  <si>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</si>
  <si>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</si>
  <si>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</si>
  <si>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</si>
  <si>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</si>
  <si>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</si>
  <si>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</si>
  <si>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</si>
  <si>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</si>
  <si>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</si>
  <si>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</si>
  <si>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</si>
  <si>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</si>
  <si>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</si>
  <si>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</si>
  <si>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</si>
  <si>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</si>
  <si>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</si>
  <si>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</si>
  <si>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</si>
  <si>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</si>
  <si>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</si>
  <si>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</si>
  <si>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</si>
  <si>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</si>
  <si>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</si>
  <si>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</si>
  <si>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</si>
  <si>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</si>
  <si>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</si>
  <si>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</si>
  <si>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</si>
  <si>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</si>
  <si>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</si>
  <si>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</si>
  <si>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</si>
  <si>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</si>
  <si>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</si>
  <si>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</si>
  <si>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</si>
  <si>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</si>
  <si>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</si>
  <si>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</si>
  <si>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</si>
  <si>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</si>
  <si>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</si>
  <si>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</si>
  <si>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</si>
  <si>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</si>
  <si>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</si>
  <si>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</si>
  <si>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</si>
  <si>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</si>
  <si>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</si>
  <si>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</si>
  <si>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</si>
  <si>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</si>
  <si>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</si>
  <si>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</si>
  <si>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</si>
  <si>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</si>
  <si>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</si>
  <si>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</si>
  <si>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</si>
  <si>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</si>
  <si>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</si>
  <si>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</si>
  <si>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</si>
  <si>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</si>
  <si>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</si>
  <si>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</si>
  <si>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</si>
  <si>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</si>
  <si>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</si>
  <si>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</si>
  <si>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</si>
  <si>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</si>
  <si>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</si>
  <si>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</si>
  <si>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</si>
  <si>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</si>
  <si>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</si>
  <si>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</si>
  <si>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</si>
  <si>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</si>
  <si>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</si>
  <si>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</si>
  <si>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</si>
  <si>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</si>
  <si>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</si>
  <si>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</si>
  <si>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</si>
  <si>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</si>
  <si>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</si>
  <si>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</si>
  <si>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</si>
  <si>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</si>
  <si>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</si>
  <si>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</si>
  <si>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</si>
  <si>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</si>
  <si>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</si>
  <si>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</si>
  <si>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</si>
  <si>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</si>
  <si>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</si>
  <si>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</si>
  <si>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</si>
  <si>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</si>
  <si>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</si>
  <si>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</si>
  <si>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</si>
  <si>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</si>
  <si>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</si>
  <si>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</si>
  <si>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</si>
  <si>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</si>
  <si>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</si>
  <si>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</si>
  <si>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</si>
  <si>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</si>
  <si>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</si>
  <si>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</si>
  <si>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</si>
  <si>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</si>
  <si>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</si>
  <si>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</si>
  <si>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</si>
  <si>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</si>
  <si>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</si>
  <si>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</si>
  <si>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</si>
  <si>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</si>
  <si>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</si>
  <si>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</si>
  <si>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</si>
  <si>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</si>
  <si>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</si>
  <si>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</si>
  <si>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</si>
  <si>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</si>
  <si>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</si>
  <si>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</si>
  <si>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</si>
  <si>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</si>
  <si>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</si>
  <si>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</si>
  <si>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</si>
  <si>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</si>
  <si>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</si>
  <si>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</si>
  <si>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</si>
  <si>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</si>
  <si>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</si>
  <si>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</si>
  <si>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</si>
  <si>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</si>
  <si>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</si>
  <si>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</si>
  <si>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</si>
  <si>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</si>
  <si>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</si>
  <si>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</si>
  <si>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</si>
  <si>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</si>
  <si>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</si>
  <si>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</si>
  <si>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</si>
  <si>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</si>
  <si>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</si>
  <si>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</si>
  <si>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</si>
  <si>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</si>
  <si>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</si>
  <si>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</si>
  <si>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</si>
  <si>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</si>
  <si>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</si>
  <si>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</si>
  <si>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</si>
  <si>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</si>
  <si>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</si>
  <si>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</si>
  <si>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</si>
  <si>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</si>
  <si>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</si>
  <si>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</si>
  <si>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</si>
  <si>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</si>
  <si>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</si>
  <si>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</si>
  <si>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</si>
  <si>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</si>
  <si>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</si>
  <si>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</si>
  <si>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</si>
  <si>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</si>
  <si>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</si>
  <si>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</si>
  <si>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</si>
  <si>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</si>
  <si>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</si>
  <si>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</si>
  <si>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</si>
  <si>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</si>
  <si>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</si>
  <si>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</si>
  <si>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</si>
  <si>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</si>
  <si>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</si>
  <si>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</si>
  <si>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</si>
  <si>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</si>
  <si>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</si>
  <si>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</si>
  <si>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</si>
  <si>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</si>
  <si>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</si>
  <si>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</si>
  <si>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</si>
  <si>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</si>
  <si>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</si>
  <si>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</si>
  <si>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</si>
  <si>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</si>
  <si>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</si>
  <si>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</si>
  <si>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</si>
  <si>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</si>
  <si>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</si>
  <si>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</si>
  <si>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</si>
  <si>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</si>
  <si>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</si>
  <si>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5"/>
  </si>
  <si>
    <t>除雪費</t>
    <rPh sb="0" eb="2">
      <t>ジョセツ</t>
    </rPh>
    <rPh sb="2" eb="3">
      <t>ヒ</t>
    </rPh>
    <phoneticPr fontId="5"/>
  </si>
  <si>
    <t>降灰除去費</t>
    <rPh sb="0" eb="2">
      <t>コウハイ</t>
    </rPh>
    <rPh sb="2" eb="4">
      <t>ジョキョ</t>
    </rPh>
    <rPh sb="4" eb="5">
      <t>ヒ</t>
    </rPh>
    <phoneticPr fontId="5"/>
  </si>
  <si>
    <r>
      <t>20</t>
    </r>
    <r>
      <rPr>
        <sz val="11"/>
        <color indexed="8"/>
        <rFont val="ＭＳ Ｐゴシック"/>
        <family val="3"/>
        <charset val="128"/>
      </rPr>
      <t>/100地域</t>
    </r>
    <rPh sb="6" eb="8">
      <t>チイキ</t>
    </rPh>
    <phoneticPr fontId="5"/>
  </si>
  <si>
    <t>１級地</t>
  </si>
  <si>
    <t>旭川市</t>
    <rPh sb="0" eb="3">
      <t>アサヒカワシ</t>
    </rPh>
    <phoneticPr fontId="5"/>
  </si>
  <si>
    <t>全域</t>
    <rPh sb="0" eb="2">
      <t>ゼンイキ</t>
    </rPh>
    <phoneticPr fontId="5"/>
  </si>
  <si>
    <t>留萌市</t>
    <rPh sb="0" eb="3">
      <t>ルモイシ</t>
    </rPh>
    <phoneticPr fontId="5"/>
  </si>
  <si>
    <t>鹿児島市</t>
    <rPh sb="0" eb="4">
      <t>カゴシマシ</t>
    </rPh>
    <phoneticPr fontId="5"/>
  </si>
  <si>
    <t>帯広市</t>
    <rPh sb="0" eb="3">
      <t>オビヒロシ</t>
    </rPh>
    <phoneticPr fontId="5"/>
  </si>
  <si>
    <t>稚内市</t>
    <rPh sb="0" eb="3">
      <t>ワッカナイシ</t>
    </rPh>
    <phoneticPr fontId="5"/>
  </si>
  <si>
    <t>垂水市</t>
    <rPh sb="0" eb="3">
      <t>タルミズシ</t>
    </rPh>
    <phoneticPr fontId="5"/>
  </si>
  <si>
    <t>北見市</t>
    <rPh sb="0" eb="3">
      <t>キタミシ</t>
    </rPh>
    <phoneticPr fontId="5"/>
  </si>
  <si>
    <t>美唄市</t>
    <rPh sb="0" eb="3">
      <t>ビバイシ</t>
    </rPh>
    <phoneticPr fontId="5"/>
  </si>
  <si>
    <t>一部</t>
    <rPh sb="0" eb="2">
      <t>イチブ</t>
    </rPh>
    <phoneticPr fontId="5"/>
  </si>
  <si>
    <t>霧島市</t>
    <rPh sb="0" eb="3">
      <t>キリシマシ</t>
    </rPh>
    <phoneticPr fontId="5"/>
  </si>
  <si>
    <t>夕張市</t>
    <rPh sb="0" eb="3">
      <t>ユウバリシ</t>
    </rPh>
    <phoneticPr fontId="5"/>
  </si>
  <si>
    <t>芦別市</t>
    <rPh sb="0" eb="3">
      <t>アシベツシ</t>
    </rPh>
    <phoneticPr fontId="5"/>
  </si>
  <si>
    <t>鹿屋市</t>
    <rPh sb="0" eb="3">
      <t>カノヤシ</t>
    </rPh>
    <phoneticPr fontId="5"/>
  </si>
  <si>
    <t>赤平市</t>
    <rPh sb="0" eb="3">
      <t>アカビラシ</t>
    </rPh>
    <phoneticPr fontId="5"/>
  </si>
  <si>
    <t>産山村</t>
    <rPh sb="0" eb="1">
      <t>サン</t>
    </rPh>
    <rPh sb="1" eb="2">
      <t>ヤマ</t>
    </rPh>
    <rPh sb="2" eb="3">
      <t>ムラ</t>
    </rPh>
    <phoneticPr fontId="5"/>
  </si>
  <si>
    <t>士別市</t>
    <rPh sb="0" eb="3">
      <t>シベツシ</t>
    </rPh>
    <phoneticPr fontId="5"/>
  </si>
  <si>
    <t>高森町</t>
    <rPh sb="0" eb="2">
      <t>タカモリ</t>
    </rPh>
    <rPh sb="2" eb="3">
      <t>マチ</t>
    </rPh>
    <phoneticPr fontId="5"/>
  </si>
  <si>
    <t>名寄市</t>
    <rPh sb="0" eb="3">
      <t>ナヨロシ</t>
    </rPh>
    <phoneticPr fontId="5"/>
  </si>
  <si>
    <t>阿蘇市</t>
    <rPh sb="0" eb="2">
      <t>アソ</t>
    </rPh>
    <rPh sb="2" eb="3">
      <t>シ</t>
    </rPh>
    <phoneticPr fontId="5"/>
  </si>
  <si>
    <t>歌志内市</t>
    <rPh sb="0" eb="4">
      <t>ウタシナイシ</t>
    </rPh>
    <phoneticPr fontId="5"/>
  </si>
  <si>
    <t>三笠市</t>
    <rPh sb="0" eb="3">
      <t>ミカサシ</t>
    </rPh>
    <phoneticPr fontId="5"/>
  </si>
  <si>
    <t>南阿蘇村</t>
    <rPh sb="0" eb="4">
      <t>ミナミアソムラ</t>
    </rPh>
    <phoneticPr fontId="5"/>
  </si>
  <si>
    <t>深川市</t>
    <rPh sb="0" eb="3">
      <t>フカガワシ</t>
    </rPh>
    <phoneticPr fontId="5"/>
  </si>
  <si>
    <t>滝川市</t>
    <rPh sb="0" eb="2">
      <t>タキガワ</t>
    </rPh>
    <rPh sb="2" eb="3">
      <t>シ</t>
    </rPh>
    <phoneticPr fontId="5"/>
  </si>
  <si>
    <t>島原市</t>
    <rPh sb="0" eb="3">
      <t>シマバラシ</t>
    </rPh>
    <phoneticPr fontId="5"/>
  </si>
  <si>
    <t>富良野市</t>
    <rPh sb="0" eb="4">
      <t>フラノシ</t>
    </rPh>
    <phoneticPr fontId="5"/>
  </si>
  <si>
    <t>砂川市</t>
    <rPh sb="0" eb="3">
      <t>スナガワシ</t>
    </rPh>
    <phoneticPr fontId="5"/>
  </si>
  <si>
    <t>南島原市</t>
    <rPh sb="0" eb="4">
      <t>ミナミシマバラシ</t>
    </rPh>
    <phoneticPr fontId="5"/>
  </si>
  <si>
    <t>留寿都村</t>
    <rPh sb="0" eb="3">
      <t>ルスツ</t>
    </rPh>
    <rPh sb="3" eb="4">
      <t>ソン</t>
    </rPh>
    <phoneticPr fontId="5"/>
  </si>
  <si>
    <t>宮崎県</t>
    <rPh sb="0" eb="3">
      <t>ミヤザキケン</t>
    </rPh>
    <phoneticPr fontId="5"/>
  </si>
  <si>
    <t>都城市</t>
    <rPh sb="0" eb="3">
      <t>ミヤコノジョウシ</t>
    </rPh>
    <phoneticPr fontId="5"/>
  </si>
  <si>
    <t>喜茂別町</t>
    <rPh sb="0" eb="3">
      <t>キモベツ</t>
    </rPh>
    <rPh sb="3" eb="4">
      <t>マチ</t>
    </rPh>
    <phoneticPr fontId="5"/>
  </si>
  <si>
    <t>日南市</t>
    <rPh sb="0" eb="3">
      <t>ニチナンシ</t>
    </rPh>
    <phoneticPr fontId="5"/>
  </si>
  <si>
    <t>倶知安町</t>
    <rPh sb="0" eb="3">
      <t>クッチャン</t>
    </rPh>
    <rPh sb="3" eb="4">
      <t>マチ</t>
    </rPh>
    <phoneticPr fontId="5"/>
  </si>
  <si>
    <t>当別町</t>
    <rPh sb="0" eb="3">
      <t>トウベツチョウ</t>
    </rPh>
    <phoneticPr fontId="5"/>
  </si>
  <si>
    <t>小林市</t>
    <rPh sb="0" eb="3">
      <t>コバヤシシ</t>
    </rPh>
    <phoneticPr fontId="5"/>
  </si>
  <si>
    <t>赤井川村</t>
    <rPh sb="0" eb="4">
      <t>アカイガワムラ</t>
    </rPh>
    <phoneticPr fontId="5"/>
  </si>
  <si>
    <t>新篠津村</t>
    <rPh sb="0" eb="4">
      <t>シンシノツムラ</t>
    </rPh>
    <phoneticPr fontId="5"/>
  </si>
  <si>
    <t>三股町</t>
    <rPh sb="0" eb="2">
      <t>ミマタ</t>
    </rPh>
    <rPh sb="2" eb="3">
      <t>チョウ</t>
    </rPh>
    <phoneticPr fontId="5"/>
  </si>
  <si>
    <t>上砂川町</t>
    <rPh sb="0" eb="4">
      <t>カミスナガワチョウ</t>
    </rPh>
    <phoneticPr fontId="5"/>
  </si>
  <si>
    <t>木古内町</t>
    <rPh sb="0" eb="3">
      <t>キコナイ</t>
    </rPh>
    <rPh sb="3" eb="4">
      <t>マチ</t>
    </rPh>
    <phoneticPr fontId="5"/>
  </si>
  <si>
    <t>高原町</t>
    <rPh sb="0" eb="2">
      <t>コウゲン</t>
    </rPh>
    <rPh sb="2" eb="3">
      <t>マチ</t>
    </rPh>
    <phoneticPr fontId="5"/>
  </si>
  <si>
    <t>妹背牛町</t>
    <rPh sb="0" eb="4">
      <t>モセウシチョウ</t>
    </rPh>
    <phoneticPr fontId="5"/>
  </si>
  <si>
    <t>八雲町</t>
    <rPh sb="0" eb="3">
      <t>ヤクモチョウ</t>
    </rPh>
    <phoneticPr fontId="5"/>
  </si>
  <si>
    <t>長万部町</t>
    <rPh sb="0" eb="4">
      <t>オシャマンベチョウ</t>
    </rPh>
    <phoneticPr fontId="5"/>
  </si>
  <si>
    <t>厚沢部町</t>
    <rPh sb="0" eb="2">
      <t>アツザワ</t>
    </rPh>
    <rPh sb="2" eb="3">
      <t>ブ</t>
    </rPh>
    <rPh sb="3" eb="4">
      <t>マチ</t>
    </rPh>
    <phoneticPr fontId="5"/>
  </si>
  <si>
    <t>今金町</t>
    <rPh sb="0" eb="2">
      <t>イマカネ</t>
    </rPh>
    <rPh sb="2" eb="3">
      <t>マチ</t>
    </rPh>
    <phoneticPr fontId="5"/>
  </si>
  <si>
    <t>黒松内町</t>
    <rPh sb="0" eb="3">
      <t>クロマツナイ</t>
    </rPh>
    <rPh sb="3" eb="4">
      <t>マチ</t>
    </rPh>
    <phoneticPr fontId="5"/>
  </si>
  <si>
    <t>蘭越町</t>
    <rPh sb="0" eb="1">
      <t>ラン</t>
    </rPh>
    <rPh sb="1" eb="2">
      <t>エツ</t>
    </rPh>
    <rPh sb="2" eb="3">
      <t>マチ</t>
    </rPh>
    <phoneticPr fontId="5"/>
  </si>
  <si>
    <t>音威子府村</t>
    <rPh sb="0" eb="4">
      <t>オトイネップ</t>
    </rPh>
    <rPh sb="4" eb="5">
      <t>ムラ</t>
    </rPh>
    <phoneticPr fontId="5"/>
  </si>
  <si>
    <t>ニセコ町</t>
    <rPh sb="3" eb="4">
      <t>マチ</t>
    </rPh>
    <phoneticPr fontId="5"/>
  </si>
  <si>
    <t>中川町</t>
    <rPh sb="0" eb="2">
      <t>ナカガワ</t>
    </rPh>
    <rPh sb="2" eb="3">
      <t>チョウ</t>
    </rPh>
    <phoneticPr fontId="5"/>
  </si>
  <si>
    <t>真狩村</t>
    <rPh sb="0" eb="3">
      <t>マッカリムラ</t>
    </rPh>
    <phoneticPr fontId="5"/>
  </si>
  <si>
    <t>取手市</t>
    <rPh sb="0" eb="3">
      <t>トリデシ</t>
    </rPh>
    <phoneticPr fontId="5"/>
  </si>
  <si>
    <t>美深町</t>
    <rPh sb="0" eb="3">
      <t>ビフカチョウ</t>
    </rPh>
    <phoneticPr fontId="5"/>
  </si>
  <si>
    <t>留寿都村</t>
    <rPh sb="0" eb="4">
      <t>ルスツムラ</t>
    </rPh>
    <phoneticPr fontId="5"/>
  </si>
  <si>
    <t>つくば市</t>
    <rPh sb="3" eb="4">
      <t>シ</t>
    </rPh>
    <phoneticPr fontId="5"/>
  </si>
  <si>
    <t>喜茂別町</t>
    <rPh sb="0" eb="4">
      <t>キモベツチョウ</t>
    </rPh>
    <phoneticPr fontId="5"/>
  </si>
  <si>
    <t>和光市</t>
    <rPh sb="0" eb="3">
      <t>ワコウシ</t>
    </rPh>
    <phoneticPr fontId="5"/>
  </si>
  <si>
    <t>下川町</t>
    <rPh sb="0" eb="2">
      <t>シモカワ</t>
    </rPh>
    <rPh sb="2" eb="3">
      <t>マチ</t>
    </rPh>
    <phoneticPr fontId="5"/>
  </si>
  <si>
    <t>京極町</t>
    <rPh sb="0" eb="3">
      <t>キョウゴクチョウ</t>
    </rPh>
    <phoneticPr fontId="5"/>
  </si>
  <si>
    <t>我孫子市</t>
    <rPh sb="0" eb="4">
      <t>アビコシ</t>
    </rPh>
    <phoneticPr fontId="5"/>
  </si>
  <si>
    <t>剣淵町</t>
    <rPh sb="0" eb="2">
      <t>ケンブチ</t>
    </rPh>
    <rPh sb="2" eb="3">
      <t>マチ</t>
    </rPh>
    <phoneticPr fontId="5"/>
  </si>
  <si>
    <t>倶知安町</t>
    <rPh sb="0" eb="4">
      <t>クッチャンチョウ</t>
    </rPh>
    <phoneticPr fontId="5"/>
  </si>
  <si>
    <t>愛別町</t>
    <rPh sb="0" eb="3">
      <t>アイベツチョウ</t>
    </rPh>
    <phoneticPr fontId="5"/>
  </si>
  <si>
    <t>豊浦町</t>
    <rPh sb="0" eb="3">
      <t>トヨウラチョウ</t>
    </rPh>
    <phoneticPr fontId="5"/>
  </si>
  <si>
    <t>印西市</t>
    <rPh sb="0" eb="3">
      <t>インザイシ</t>
    </rPh>
    <phoneticPr fontId="5"/>
  </si>
  <si>
    <t>和寒町</t>
    <rPh sb="0" eb="3">
      <t>ワッサムチョウ</t>
    </rPh>
    <phoneticPr fontId="5"/>
  </si>
  <si>
    <t>共和町</t>
    <rPh sb="0" eb="3">
      <t>キョウワチョウ</t>
    </rPh>
    <phoneticPr fontId="5"/>
  </si>
  <si>
    <t>調布市</t>
    <rPh sb="0" eb="3">
      <t>チョウフシ</t>
    </rPh>
    <phoneticPr fontId="5"/>
  </si>
  <si>
    <t>当麻町</t>
    <rPh sb="0" eb="3">
      <t>トウマチョウ</t>
    </rPh>
    <phoneticPr fontId="5"/>
  </si>
  <si>
    <t>岩内町</t>
    <rPh sb="0" eb="3">
      <t>イワナイチョウ</t>
    </rPh>
    <phoneticPr fontId="5"/>
  </si>
  <si>
    <t>町田市</t>
    <rPh sb="0" eb="3">
      <t>マチダシ</t>
    </rPh>
    <phoneticPr fontId="5"/>
  </si>
  <si>
    <t>鷹栖町</t>
    <rPh sb="0" eb="1">
      <t>タカ</t>
    </rPh>
    <rPh sb="1" eb="2">
      <t>ス</t>
    </rPh>
    <rPh sb="2" eb="3">
      <t>マチ</t>
    </rPh>
    <phoneticPr fontId="5"/>
  </si>
  <si>
    <t>神恵内村</t>
    <rPh sb="0" eb="1">
      <t>カミ</t>
    </rPh>
    <rPh sb="1" eb="2">
      <t>ケイ</t>
    </rPh>
    <rPh sb="2" eb="3">
      <t>ナイ</t>
    </rPh>
    <rPh sb="3" eb="4">
      <t>ムラ</t>
    </rPh>
    <phoneticPr fontId="5"/>
  </si>
  <si>
    <t>小平市</t>
    <rPh sb="0" eb="3">
      <t>コダイラシ</t>
    </rPh>
    <phoneticPr fontId="5"/>
  </si>
  <si>
    <t>東神楽町</t>
    <rPh sb="0" eb="1">
      <t>ヒガシ</t>
    </rPh>
    <rPh sb="1" eb="3">
      <t>カグラ</t>
    </rPh>
    <rPh sb="3" eb="4">
      <t>マチ</t>
    </rPh>
    <phoneticPr fontId="5"/>
  </si>
  <si>
    <t>積丹町</t>
    <rPh sb="0" eb="2">
      <t>シャコタン</t>
    </rPh>
    <rPh sb="2" eb="3">
      <t>マチ</t>
    </rPh>
    <phoneticPr fontId="5"/>
  </si>
  <si>
    <t>日野市</t>
    <rPh sb="0" eb="3">
      <t>ヒノシ</t>
    </rPh>
    <phoneticPr fontId="5"/>
  </si>
  <si>
    <t>比布町</t>
    <rPh sb="0" eb="2">
      <t>ピップ</t>
    </rPh>
    <rPh sb="2" eb="3">
      <t>チョウ</t>
    </rPh>
    <phoneticPr fontId="5"/>
  </si>
  <si>
    <t>古平町</t>
    <rPh sb="0" eb="2">
      <t>フルビラ</t>
    </rPh>
    <rPh sb="2" eb="3">
      <t>マチ</t>
    </rPh>
    <phoneticPr fontId="5"/>
  </si>
  <si>
    <t>国分寺市</t>
    <rPh sb="0" eb="4">
      <t>コクブンジシ</t>
    </rPh>
    <phoneticPr fontId="5"/>
  </si>
  <si>
    <t>上川町</t>
    <rPh sb="0" eb="2">
      <t>カミカワ</t>
    </rPh>
    <rPh sb="2" eb="3">
      <t>マチ</t>
    </rPh>
    <phoneticPr fontId="5"/>
  </si>
  <si>
    <t>仁木町</t>
    <rPh sb="0" eb="2">
      <t>ニキ</t>
    </rPh>
    <rPh sb="2" eb="3">
      <t>マチ</t>
    </rPh>
    <phoneticPr fontId="5"/>
  </si>
  <si>
    <t>狛江市</t>
    <rPh sb="0" eb="3">
      <t>コマエシ</t>
    </rPh>
    <phoneticPr fontId="5"/>
  </si>
  <si>
    <t>東川町</t>
    <rPh sb="0" eb="2">
      <t>ヒガシカワ</t>
    </rPh>
    <rPh sb="2" eb="3">
      <t>マチ</t>
    </rPh>
    <phoneticPr fontId="5"/>
  </si>
  <si>
    <t>清瀬市</t>
    <rPh sb="0" eb="3">
      <t>キヨセシ</t>
    </rPh>
    <phoneticPr fontId="5"/>
  </si>
  <si>
    <t>美瑛町</t>
    <rPh sb="0" eb="3">
      <t>ビエイチョウ</t>
    </rPh>
    <phoneticPr fontId="5"/>
  </si>
  <si>
    <t>月形町</t>
    <rPh sb="0" eb="2">
      <t>ツキガタ</t>
    </rPh>
    <rPh sb="2" eb="3">
      <t>マチ</t>
    </rPh>
    <phoneticPr fontId="5"/>
  </si>
  <si>
    <t>多摩市</t>
    <rPh sb="0" eb="3">
      <t>タマシ</t>
    </rPh>
    <phoneticPr fontId="5"/>
  </si>
  <si>
    <t>上富良野町</t>
    <rPh sb="0" eb="5">
      <t>カミフラノチョウ</t>
    </rPh>
    <phoneticPr fontId="5"/>
  </si>
  <si>
    <t>羅臼町</t>
    <rPh sb="0" eb="2">
      <t>ラウス</t>
    </rPh>
    <rPh sb="2" eb="3">
      <t>マチ</t>
    </rPh>
    <phoneticPr fontId="5"/>
  </si>
  <si>
    <t>武蔵野市</t>
    <rPh sb="0" eb="4">
      <t>ムサシノシ</t>
    </rPh>
    <phoneticPr fontId="5"/>
  </si>
  <si>
    <t>中富良野町</t>
    <rPh sb="0" eb="5">
      <t>ナカフラノチョウ</t>
    </rPh>
    <phoneticPr fontId="5"/>
  </si>
  <si>
    <t>新十津川町</t>
    <rPh sb="0" eb="4">
      <t>シントツガワ</t>
    </rPh>
    <rPh sb="4" eb="5">
      <t>マチ</t>
    </rPh>
    <phoneticPr fontId="5"/>
  </si>
  <si>
    <t>横浜市</t>
    <rPh sb="0" eb="3">
      <t>ヨコハマシ</t>
    </rPh>
    <phoneticPr fontId="5"/>
  </si>
  <si>
    <t>南富良野町</t>
    <rPh sb="0" eb="5">
      <t>ミナミフラノチョウ</t>
    </rPh>
    <phoneticPr fontId="5"/>
  </si>
  <si>
    <t>妹背牛町</t>
    <rPh sb="0" eb="3">
      <t>モセウシ</t>
    </rPh>
    <rPh sb="3" eb="4">
      <t>マチ</t>
    </rPh>
    <phoneticPr fontId="5"/>
  </si>
  <si>
    <t>川崎市</t>
    <rPh sb="0" eb="3">
      <t>カワサキシ</t>
    </rPh>
    <phoneticPr fontId="5"/>
  </si>
  <si>
    <t>占冠村</t>
    <rPh sb="0" eb="3">
      <t>シムカップムラ</t>
    </rPh>
    <phoneticPr fontId="5"/>
  </si>
  <si>
    <t>秩父別町</t>
    <rPh sb="0" eb="2">
      <t>チチブ</t>
    </rPh>
    <rPh sb="2" eb="3">
      <t>ベツ</t>
    </rPh>
    <rPh sb="3" eb="4">
      <t>マチ</t>
    </rPh>
    <phoneticPr fontId="5"/>
  </si>
  <si>
    <t>厚木市</t>
    <rPh sb="0" eb="3">
      <t>アツギシ</t>
    </rPh>
    <phoneticPr fontId="5"/>
  </si>
  <si>
    <t>浜頓別町</t>
    <rPh sb="0" eb="4">
      <t>ハマトンベツチョウ</t>
    </rPh>
    <phoneticPr fontId="5"/>
  </si>
  <si>
    <t>雨竜町</t>
    <rPh sb="0" eb="2">
      <t>ウリュウ</t>
    </rPh>
    <rPh sb="2" eb="3">
      <t>チョウ</t>
    </rPh>
    <phoneticPr fontId="5"/>
  </si>
  <si>
    <t>刈谷市</t>
    <rPh sb="0" eb="3">
      <t>カリヤシ</t>
    </rPh>
    <phoneticPr fontId="5"/>
  </si>
  <si>
    <t>中頓別町</t>
    <rPh sb="0" eb="4">
      <t>ナカトンベツチョウ</t>
    </rPh>
    <phoneticPr fontId="5"/>
  </si>
  <si>
    <t>北竜町</t>
    <rPh sb="0" eb="3">
      <t>ホクリュウチョウ</t>
    </rPh>
    <phoneticPr fontId="5"/>
  </si>
  <si>
    <t>豊田市</t>
    <rPh sb="0" eb="3">
      <t>トヨタシ</t>
    </rPh>
    <phoneticPr fontId="5"/>
  </si>
  <si>
    <t>幌延町</t>
    <rPh sb="0" eb="3">
      <t>ホロノベチョウ</t>
    </rPh>
    <phoneticPr fontId="5"/>
  </si>
  <si>
    <t>沼田町</t>
    <rPh sb="0" eb="3">
      <t>ヌマタチョウ</t>
    </rPh>
    <phoneticPr fontId="5"/>
  </si>
  <si>
    <t>日進市</t>
    <rPh sb="0" eb="3">
      <t>ニッシンシ</t>
    </rPh>
    <phoneticPr fontId="5"/>
  </si>
  <si>
    <t>幌加内町</t>
    <rPh sb="0" eb="4">
      <t>ホロカナイチョウ</t>
    </rPh>
    <phoneticPr fontId="5"/>
  </si>
  <si>
    <t>長岡京市</t>
    <rPh sb="0" eb="4">
      <t>ナガオカキョウシ</t>
    </rPh>
    <phoneticPr fontId="5"/>
  </si>
  <si>
    <t>鷹栖町</t>
    <rPh sb="0" eb="3">
      <t>タカスチョウ</t>
    </rPh>
    <phoneticPr fontId="5"/>
  </si>
  <si>
    <t>大阪市</t>
    <rPh sb="0" eb="3">
      <t>オオサカシ</t>
    </rPh>
    <phoneticPr fontId="5"/>
  </si>
  <si>
    <t>守口市</t>
    <rPh sb="0" eb="3">
      <t>モリグチシ</t>
    </rPh>
    <phoneticPr fontId="5"/>
  </si>
  <si>
    <t>清里町</t>
    <rPh sb="0" eb="2">
      <t>キヨサト</t>
    </rPh>
    <rPh sb="2" eb="3">
      <t>マチ</t>
    </rPh>
    <phoneticPr fontId="5"/>
  </si>
  <si>
    <t>守谷市</t>
    <rPh sb="0" eb="3">
      <t>モリヤシ</t>
    </rPh>
    <phoneticPr fontId="5"/>
  </si>
  <si>
    <t>小清水町</t>
    <rPh sb="0" eb="3">
      <t>コシミズ</t>
    </rPh>
    <rPh sb="3" eb="4">
      <t>マチ</t>
    </rPh>
    <phoneticPr fontId="5"/>
  </si>
  <si>
    <t>上川町</t>
    <rPh sb="0" eb="2">
      <t>カミカワ</t>
    </rPh>
    <rPh sb="2" eb="3">
      <t>チョウ</t>
    </rPh>
    <phoneticPr fontId="5"/>
  </si>
  <si>
    <t>さいたま市</t>
    <rPh sb="4" eb="5">
      <t>シ</t>
    </rPh>
    <phoneticPr fontId="5"/>
  </si>
  <si>
    <t>東川町</t>
    <rPh sb="0" eb="2">
      <t>ヒガシカワ</t>
    </rPh>
    <rPh sb="2" eb="3">
      <t>チョウ</t>
    </rPh>
    <phoneticPr fontId="5"/>
  </si>
  <si>
    <t>蕨市</t>
    <rPh sb="0" eb="2">
      <t>ワラビシ</t>
    </rPh>
    <phoneticPr fontId="5"/>
  </si>
  <si>
    <t>志木市</t>
    <rPh sb="0" eb="3">
      <t>シキシ</t>
    </rPh>
    <phoneticPr fontId="5"/>
  </si>
  <si>
    <t>千葉市</t>
    <rPh sb="0" eb="3">
      <t>チバシ</t>
    </rPh>
    <phoneticPr fontId="5"/>
  </si>
  <si>
    <t>遠軽町</t>
    <rPh sb="0" eb="3">
      <t>エンガルチョウ</t>
    </rPh>
    <phoneticPr fontId="5"/>
  </si>
  <si>
    <t>成田市</t>
    <rPh sb="0" eb="3">
      <t>ナリタシ</t>
    </rPh>
    <phoneticPr fontId="5"/>
  </si>
  <si>
    <t>湧別町</t>
    <rPh sb="0" eb="3">
      <t>ユウベツチョウ</t>
    </rPh>
    <phoneticPr fontId="5"/>
  </si>
  <si>
    <t>習志野市</t>
    <rPh sb="0" eb="4">
      <t>ナラシノシ</t>
    </rPh>
    <phoneticPr fontId="5"/>
  </si>
  <si>
    <t>滝上町</t>
    <rPh sb="0" eb="2">
      <t>タキガミ</t>
    </rPh>
    <rPh sb="2" eb="3">
      <t>チョウ</t>
    </rPh>
    <phoneticPr fontId="5"/>
  </si>
  <si>
    <t>新得町</t>
    <rPh sb="0" eb="3">
      <t>シントクチョウ</t>
    </rPh>
    <phoneticPr fontId="5"/>
  </si>
  <si>
    <t>八王子市</t>
    <rPh sb="0" eb="4">
      <t>ハチオウジシ</t>
    </rPh>
    <phoneticPr fontId="5"/>
  </si>
  <si>
    <t>興部町</t>
    <rPh sb="0" eb="3">
      <t>オコッペチョウ</t>
    </rPh>
    <phoneticPr fontId="5"/>
  </si>
  <si>
    <t>青梅市</t>
    <rPh sb="0" eb="3">
      <t>オウメシ</t>
    </rPh>
    <phoneticPr fontId="5"/>
  </si>
  <si>
    <t>西興部村</t>
    <rPh sb="0" eb="4">
      <t>ニシオコッペムラ</t>
    </rPh>
    <phoneticPr fontId="5"/>
  </si>
  <si>
    <t>府中市</t>
    <rPh sb="0" eb="3">
      <t>フチュウシ</t>
    </rPh>
    <phoneticPr fontId="5"/>
  </si>
  <si>
    <t>厚真町</t>
    <rPh sb="0" eb="2">
      <t>アツマ</t>
    </rPh>
    <rPh sb="2" eb="3">
      <t>マチ</t>
    </rPh>
    <phoneticPr fontId="5"/>
  </si>
  <si>
    <t>美深町</t>
    <rPh sb="0" eb="2">
      <t>ビフカ</t>
    </rPh>
    <rPh sb="2" eb="3">
      <t>マチ</t>
    </rPh>
    <phoneticPr fontId="5"/>
  </si>
  <si>
    <t>昭島市</t>
    <rPh sb="0" eb="3">
      <t>アキシマシ</t>
    </rPh>
    <phoneticPr fontId="5"/>
  </si>
  <si>
    <t>安平町</t>
    <rPh sb="0" eb="2">
      <t>ヤスヒラ</t>
    </rPh>
    <rPh sb="2" eb="3">
      <t>マチ</t>
    </rPh>
    <phoneticPr fontId="5"/>
  </si>
  <si>
    <t>音威子府村</t>
    <rPh sb="0" eb="5">
      <t>オトイネップムラ</t>
    </rPh>
    <phoneticPr fontId="5"/>
  </si>
  <si>
    <t>小金井市</t>
    <rPh sb="0" eb="4">
      <t>コガネイシ</t>
    </rPh>
    <phoneticPr fontId="5"/>
  </si>
  <si>
    <t>平取町</t>
    <rPh sb="0" eb="2">
      <t>ヒラト</t>
    </rPh>
    <rPh sb="2" eb="3">
      <t>マチ</t>
    </rPh>
    <phoneticPr fontId="5"/>
  </si>
  <si>
    <t>東村山市</t>
    <rPh sb="0" eb="4">
      <t>ヒガシムラヤマシ</t>
    </rPh>
    <phoneticPr fontId="5"/>
  </si>
  <si>
    <t>増毛町</t>
    <rPh sb="0" eb="2">
      <t>マシケ</t>
    </rPh>
    <rPh sb="2" eb="3">
      <t>マチ</t>
    </rPh>
    <phoneticPr fontId="5"/>
  </si>
  <si>
    <t>国立市</t>
    <rPh sb="0" eb="3">
      <t>クニタチシ</t>
    </rPh>
    <phoneticPr fontId="5"/>
  </si>
  <si>
    <t>小平町</t>
    <rPh sb="0" eb="2">
      <t>コダイラ</t>
    </rPh>
    <rPh sb="2" eb="3">
      <t>チョウ</t>
    </rPh>
    <phoneticPr fontId="5"/>
  </si>
  <si>
    <t>福生市</t>
    <rPh sb="0" eb="3">
      <t>フッサシ</t>
    </rPh>
    <phoneticPr fontId="5"/>
  </si>
  <si>
    <t>苫前町</t>
    <rPh sb="0" eb="2">
      <t>トママエ</t>
    </rPh>
    <rPh sb="2" eb="3">
      <t>チョウ</t>
    </rPh>
    <phoneticPr fontId="5"/>
  </si>
  <si>
    <t>稲城市</t>
    <rPh sb="0" eb="3">
      <t>イナギシ</t>
    </rPh>
    <phoneticPr fontId="5"/>
  </si>
  <si>
    <t>羽幌町</t>
    <rPh sb="0" eb="3">
      <t>ハボロチョウ</t>
    </rPh>
    <phoneticPr fontId="5"/>
  </si>
  <si>
    <t>西東京市</t>
    <rPh sb="0" eb="4">
      <t>ニシトウキョウシ</t>
    </rPh>
    <phoneticPr fontId="5"/>
  </si>
  <si>
    <t>清水町</t>
    <rPh sb="0" eb="3">
      <t>シミズマチ</t>
    </rPh>
    <phoneticPr fontId="5"/>
  </si>
  <si>
    <t>初山別村</t>
    <rPh sb="0" eb="1">
      <t>ハツ</t>
    </rPh>
    <rPh sb="1" eb="2">
      <t>ヤマ</t>
    </rPh>
    <rPh sb="2" eb="3">
      <t>ベツ</t>
    </rPh>
    <rPh sb="3" eb="4">
      <t>ムラ</t>
    </rPh>
    <phoneticPr fontId="5"/>
  </si>
  <si>
    <t>鎌倉市</t>
    <rPh sb="0" eb="3">
      <t>カマクラシ</t>
    </rPh>
    <phoneticPr fontId="5"/>
  </si>
  <si>
    <t>遠別町</t>
    <rPh sb="0" eb="3">
      <t>エンベツチョウ</t>
    </rPh>
    <phoneticPr fontId="5"/>
  </si>
  <si>
    <t>逗子市</t>
    <rPh sb="0" eb="3">
      <t>ズシシ</t>
    </rPh>
    <phoneticPr fontId="5"/>
  </si>
  <si>
    <t>天塩町</t>
    <rPh sb="0" eb="1">
      <t>テン</t>
    </rPh>
    <rPh sb="1" eb="2">
      <t>シオ</t>
    </rPh>
    <rPh sb="2" eb="3">
      <t>マチ</t>
    </rPh>
    <phoneticPr fontId="5"/>
  </si>
  <si>
    <t>裾野市</t>
    <rPh sb="0" eb="3">
      <t>スソノシ</t>
    </rPh>
    <phoneticPr fontId="5"/>
  </si>
  <si>
    <t>名古屋市</t>
    <rPh sb="0" eb="4">
      <t>ナゴヤシ</t>
    </rPh>
    <phoneticPr fontId="5"/>
  </si>
  <si>
    <t>大樹町</t>
    <rPh sb="0" eb="2">
      <t>タイジュ</t>
    </rPh>
    <rPh sb="2" eb="3">
      <t>マチ</t>
    </rPh>
    <phoneticPr fontId="5"/>
  </si>
  <si>
    <t>豊富町</t>
    <rPh sb="0" eb="2">
      <t>ホウフ</t>
    </rPh>
    <rPh sb="2" eb="3">
      <t>マチ</t>
    </rPh>
    <phoneticPr fontId="5"/>
  </si>
  <si>
    <t>豊明市</t>
    <rPh sb="0" eb="3">
      <t>トヨアケシ</t>
    </rPh>
    <phoneticPr fontId="5"/>
  </si>
  <si>
    <t>猿払村</t>
    <rPh sb="0" eb="3">
      <t>サルフツムラ</t>
    </rPh>
    <phoneticPr fontId="5"/>
  </si>
  <si>
    <t>池田市</t>
    <rPh sb="0" eb="2">
      <t>イケダ</t>
    </rPh>
    <rPh sb="2" eb="3">
      <t>シ</t>
    </rPh>
    <phoneticPr fontId="5"/>
  </si>
  <si>
    <t>浜頓別町</t>
    <rPh sb="0" eb="3">
      <t>ハマトンベツ</t>
    </rPh>
    <rPh sb="3" eb="4">
      <t>マチ</t>
    </rPh>
    <phoneticPr fontId="5"/>
  </si>
  <si>
    <t>高槻市</t>
    <rPh sb="0" eb="3">
      <t>タカツキシ</t>
    </rPh>
    <phoneticPr fontId="5"/>
  </si>
  <si>
    <t>中頓別町</t>
    <rPh sb="0" eb="3">
      <t>ナカトンベツ</t>
    </rPh>
    <rPh sb="3" eb="4">
      <t>マチ</t>
    </rPh>
    <phoneticPr fontId="5"/>
  </si>
  <si>
    <t>大東市</t>
    <rPh sb="0" eb="3">
      <t>ダイトウシ</t>
    </rPh>
    <phoneticPr fontId="5"/>
  </si>
  <si>
    <t>枝幸町</t>
    <rPh sb="0" eb="1">
      <t>エダ</t>
    </rPh>
    <rPh sb="1" eb="2">
      <t>サイワ</t>
    </rPh>
    <rPh sb="2" eb="3">
      <t>マチ</t>
    </rPh>
    <phoneticPr fontId="5"/>
  </si>
  <si>
    <t>門真市</t>
    <rPh sb="0" eb="3">
      <t>カドマシ</t>
    </rPh>
    <phoneticPr fontId="5"/>
  </si>
  <si>
    <t>足寄町</t>
    <rPh sb="0" eb="3">
      <t>アショロチョウ</t>
    </rPh>
    <phoneticPr fontId="5"/>
  </si>
  <si>
    <t>津別町</t>
    <rPh sb="0" eb="2">
      <t>ツベツ</t>
    </rPh>
    <rPh sb="2" eb="3">
      <t>マチ</t>
    </rPh>
    <phoneticPr fontId="5"/>
  </si>
  <si>
    <t>高石市</t>
    <rPh sb="0" eb="3">
      <t>タカイシシ</t>
    </rPh>
    <phoneticPr fontId="5"/>
  </si>
  <si>
    <t>陸別町</t>
    <rPh sb="0" eb="3">
      <t>リクベツチョウ</t>
    </rPh>
    <phoneticPr fontId="5"/>
  </si>
  <si>
    <t>大阪狭山市</t>
    <rPh sb="0" eb="5">
      <t>オオサカサヤマシ</t>
    </rPh>
    <phoneticPr fontId="5"/>
  </si>
  <si>
    <t>浦幌町</t>
    <rPh sb="0" eb="3">
      <t>ウラホロチョウ</t>
    </rPh>
    <phoneticPr fontId="5"/>
  </si>
  <si>
    <t>滝上町</t>
    <rPh sb="0" eb="1">
      <t>タキ</t>
    </rPh>
    <rPh sb="1" eb="2">
      <t>ウエ</t>
    </rPh>
    <rPh sb="2" eb="3">
      <t>マチ</t>
    </rPh>
    <phoneticPr fontId="5"/>
  </si>
  <si>
    <t>西宮市</t>
    <rPh sb="0" eb="3">
      <t>ニシノミヤシ</t>
    </rPh>
    <phoneticPr fontId="5"/>
  </si>
  <si>
    <t>標茶町</t>
    <rPh sb="0" eb="3">
      <t>シベチャチョウ</t>
    </rPh>
    <phoneticPr fontId="5"/>
  </si>
  <si>
    <t>芦屋市</t>
    <rPh sb="0" eb="3">
      <t>アシヤシ</t>
    </rPh>
    <phoneticPr fontId="5"/>
  </si>
  <si>
    <t>弟子屈町</t>
    <rPh sb="0" eb="4">
      <t>テシカガチョウ</t>
    </rPh>
    <phoneticPr fontId="5"/>
  </si>
  <si>
    <t>西興部村</t>
    <rPh sb="0" eb="3">
      <t>ニシオコッペ</t>
    </rPh>
    <rPh sb="3" eb="4">
      <t>ムラ</t>
    </rPh>
    <phoneticPr fontId="5"/>
  </si>
  <si>
    <t>宝塚市</t>
    <rPh sb="0" eb="3">
      <t>タカラヅカシ</t>
    </rPh>
    <phoneticPr fontId="5"/>
  </si>
  <si>
    <t>鶴居村</t>
    <rPh sb="0" eb="3">
      <t>ツルイムラ</t>
    </rPh>
    <phoneticPr fontId="5"/>
  </si>
  <si>
    <t>雄武町</t>
    <rPh sb="0" eb="1">
      <t>ユウ</t>
    </rPh>
    <rPh sb="1" eb="2">
      <t>ブ</t>
    </rPh>
    <rPh sb="2" eb="3">
      <t>マチ</t>
    </rPh>
    <phoneticPr fontId="5"/>
  </si>
  <si>
    <t>牛久市</t>
    <rPh sb="0" eb="3">
      <t>ウシクシ</t>
    </rPh>
    <phoneticPr fontId="5"/>
  </si>
  <si>
    <t>別海町</t>
    <rPh sb="0" eb="3">
      <t>ベツカイチョウ</t>
    </rPh>
    <phoneticPr fontId="5"/>
  </si>
  <si>
    <t>中標津町</t>
    <rPh sb="0" eb="3">
      <t>ナカシベツ</t>
    </rPh>
    <rPh sb="3" eb="4">
      <t>マチ</t>
    </rPh>
    <phoneticPr fontId="5"/>
  </si>
  <si>
    <t>東松山市</t>
    <rPh sb="0" eb="4">
      <t>ヒガシマツヤマシ</t>
    </rPh>
    <phoneticPr fontId="5"/>
  </si>
  <si>
    <t>中標津町</t>
    <rPh sb="0" eb="4">
      <t>ナカシベツチョウ</t>
    </rPh>
    <phoneticPr fontId="5"/>
  </si>
  <si>
    <t>標津町</t>
    <rPh sb="0" eb="3">
      <t>シベツチョウ</t>
    </rPh>
    <phoneticPr fontId="5"/>
  </si>
  <si>
    <t>狭山市</t>
    <rPh sb="0" eb="2">
      <t>サヤマ</t>
    </rPh>
    <rPh sb="2" eb="3">
      <t>シ</t>
    </rPh>
    <phoneticPr fontId="5"/>
  </si>
  <si>
    <t>２級地</t>
  </si>
  <si>
    <t>札幌市</t>
    <rPh sb="0" eb="3">
      <t>サッポロシ</t>
    </rPh>
    <phoneticPr fontId="5"/>
  </si>
  <si>
    <t>青森市</t>
    <rPh sb="0" eb="3">
      <t>アオモリシ</t>
    </rPh>
    <phoneticPr fontId="5"/>
  </si>
  <si>
    <t>朝霞市</t>
    <rPh sb="0" eb="3">
      <t>アサカシ</t>
    </rPh>
    <phoneticPr fontId="5"/>
  </si>
  <si>
    <t>小樽市</t>
    <rPh sb="0" eb="3">
      <t>オタルシ</t>
    </rPh>
    <phoneticPr fontId="5"/>
  </si>
  <si>
    <t>黒石市</t>
    <rPh sb="0" eb="3">
      <t>クロイシシ</t>
    </rPh>
    <phoneticPr fontId="5"/>
  </si>
  <si>
    <t>ふじみ野市</t>
    <rPh sb="3" eb="4">
      <t>ノ</t>
    </rPh>
    <rPh sb="4" eb="5">
      <t>シ</t>
    </rPh>
    <phoneticPr fontId="5"/>
  </si>
  <si>
    <t>釧路市</t>
    <rPh sb="0" eb="3">
      <t>クシロシ</t>
    </rPh>
    <phoneticPr fontId="5"/>
  </si>
  <si>
    <t>平内町</t>
    <rPh sb="0" eb="2">
      <t>ヒラウチ</t>
    </rPh>
    <rPh sb="2" eb="3">
      <t>マチ</t>
    </rPh>
    <phoneticPr fontId="5"/>
  </si>
  <si>
    <t>船橋市</t>
    <rPh sb="0" eb="3">
      <t>フナバシシ</t>
    </rPh>
    <phoneticPr fontId="5"/>
  </si>
  <si>
    <t>岩見沢市</t>
    <rPh sb="0" eb="4">
      <t>イワミザワシ</t>
    </rPh>
    <phoneticPr fontId="5"/>
  </si>
  <si>
    <t>今別町</t>
    <rPh sb="0" eb="3">
      <t>イマベツマチ</t>
    </rPh>
    <phoneticPr fontId="5"/>
  </si>
  <si>
    <t>浦安市</t>
    <rPh sb="0" eb="3">
      <t>ウラヤスシ</t>
    </rPh>
    <phoneticPr fontId="5"/>
  </si>
  <si>
    <t>網走市</t>
    <rPh sb="0" eb="3">
      <t>アバシリシ</t>
    </rPh>
    <phoneticPr fontId="5"/>
  </si>
  <si>
    <t>蓬田村</t>
    <rPh sb="0" eb="2">
      <t>ヨモギタ</t>
    </rPh>
    <rPh sb="2" eb="3">
      <t>ムラ</t>
    </rPh>
    <phoneticPr fontId="5"/>
  </si>
  <si>
    <t>立川市</t>
    <rPh sb="0" eb="3">
      <t>タチカワシ</t>
    </rPh>
    <phoneticPr fontId="5"/>
  </si>
  <si>
    <t>東久留米市</t>
    <rPh sb="0" eb="5">
      <t>ヒガシクルメシ</t>
    </rPh>
    <phoneticPr fontId="5"/>
  </si>
  <si>
    <t>西目屋村</t>
    <rPh sb="0" eb="4">
      <t>ニシメヤムラ</t>
    </rPh>
    <phoneticPr fontId="5"/>
  </si>
  <si>
    <t>東大和市</t>
    <rPh sb="0" eb="4">
      <t>ヒガシヤマトシ</t>
    </rPh>
    <phoneticPr fontId="5"/>
  </si>
  <si>
    <t>野辺地町</t>
    <rPh sb="0" eb="4">
      <t>ノヘジマチ</t>
    </rPh>
    <phoneticPr fontId="5"/>
  </si>
  <si>
    <t>相模原市</t>
    <rPh sb="0" eb="4">
      <t>サガミハラシ</t>
    </rPh>
    <phoneticPr fontId="5"/>
  </si>
  <si>
    <t>西和賀町</t>
    <rPh sb="0" eb="4">
      <t>ニシワガマチ</t>
    </rPh>
    <phoneticPr fontId="5"/>
  </si>
  <si>
    <t>藤沢市</t>
    <rPh sb="0" eb="3">
      <t>フジサワシ</t>
    </rPh>
    <phoneticPr fontId="5"/>
  </si>
  <si>
    <t>江別市</t>
    <rPh sb="0" eb="3">
      <t>エベツシ</t>
    </rPh>
    <phoneticPr fontId="5"/>
  </si>
  <si>
    <t>湯沢市</t>
    <rPh sb="0" eb="3">
      <t>ユザワシ</t>
    </rPh>
    <phoneticPr fontId="5"/>
  </si>
  <si>
    <t>海老名市</t>
    <rPh sb="0" eb="4">
      <t>エビナシ</t>
    </rPh>
    <phoneticPr fontId="5"/>
  </si>
  <si>
    <t>紋別市</t>
    <rPh sb="0" eb="3">
      <t>モンベツシ</t>
    </rPh>
    <phoneticPr fontId="5"/>
  </si>
  <si>
    <t>上小阿仁村</t>
    <rPh sb="0" eb="5">
      <t>カミコアニムラ</t>
    </rPh>
    <phoneticPr fontId="5"/>
  </si>
  <si>
    <t>座間市</t>
    <rPh sb="0" eb="3">
      <t>ザマシ</t>
    </rPh>
    <phoneticPr fontId="5"/>
  </si>
  <si>
    <t>藤里町</t>
    <rPh sb="0" eb="3">
      <t>フジサトマチ</t>
    </rPh>
    <phoneticPr fontId="5"/>
  </si>
  <si>
    <t>愛川町</t>
    <rPh sb="0" eb="2">
      <t>アイカワ</t>
    </rPh>
    <rPh sb="2" eb="3">
      <t>チョウ</t>
    </rPh>
    <phoneticPr fontId="5"/>
  </si>
  <si>
    <t>根室市</t>
    <rPh sb="0" eb="3">
      <t>ネムロシ</t>
    </rPh>
    <phoneticPr fontId="5"/>
  </si>
  <si>
    <t>羽後町</t>
    <rPh sb="0" eb="3">
      <t>ウゴマチ</t>
    </rPh>
    <phoneticPr fontId="5"/>
  </si>
  <si>
    <t>鈴鹿市</t>
    <rPh sb="0" eb="3">
      <t>スズカシ</t>
    </rPh>
    <phoneticPr fontId="5"/>
  </si>
  <si>
    <t>千歳市</t>
    <rPh sb="0" eb="3">
      <t>チトセシ</t>
    </rPh>
    <phoneticPr fontId="5"/>
  </si>
  <si>
    <t>東成瀬村</t>
    <rPh sb="0" eb="4">
      <t>ヒガシナルセムラ</t>
    </rPh>
    <phoneticPr fontId="5"/>
  </si>
  <si>
    <t>京田辺市</t>
    <rPh sb="0" eb="4">
      <t>キョウタナベシ</t>
    </rPh>
    <phoneticPr fontId="5"/>
  </si>
  <si>
    <t>米沢市</t>
    <rPh sb="0" eb="3">
      <t>ヨネザワシ</t>
    </rPh>
    <phoneticPr fontId="5"/>
  </si>
  <si>
    <t>豊中市</t>
    <rPh sb="0" eb="3">
      <t>トヨナカシ</t>
    </rPh>
    <phoneticPr fontId="5"/>
  </si>
  <si>
    <t>新庄市</t>
    <rPh sb="0" eb="3">
      <t>シンジョウシ</t>
    </rPh>
    <phoneticPr fontId="5"/>
  </si>
  <si>
    <t>吹田市</t>
    <rPh sb="0" eb="3">
      <t>スイタシ</t>
    </rPh>
    <phoneticPr fontId="5"/>
  </si>
  <si>
    <t>恵庭市</t>
    <rPh sb="0" eb="3">
      <t>エニワシ</t>
    </rPh>
    <phoneticPr fontId="5"/>
  </si>
  <si>
    <t>上山市</t>
    <rPh sb="0" eb="3">
      <t>カミノヤマシ</t>
    </rPh>
    <phoneticPr fontId="5"/>
  </si>
  <si>
    <t>寝屋川市</t>
    <rPh sb="0" eb="4">
      <t>ネヤガワシ</t>
    </rPh>
    <phoneticPr fontId="5"/>
  </si>
  <si>
    <t>伊達市</t>
    <rPh sb="0" eb="3">
      <t>ダテシ</t>
    </rPh>
    <phoneticPr fontId="5"/>
  </si>
  <si>
    <t>村山市</t>
    <rPh sb="0" eb="3">
      <t>ムラヤマシ</t>
    </rPh>
    <phoneticPr fontId="5"/>
  </si>
  <si>
    <t>松原市</t>
    <rPh sb="0" eb="3">
      <t>マツバラシ</t>
    </rPh>
    <phoneticPr fontId="5"/>
  </si>
  <si>
    <t>北広島市</t>
    <rPh sb="0" eb="4">
      <t>キタヒロシマシ</t>
    </rPh>
    <phoneticPr fontId="5"/>
  </si>
  <si>
    <t>長井市</t>
    <rPh sb="0" eb="3">
      <t>ナガイシ</t>
    </rPh>
    <phoneticPr fontId="5"/>
  </si>
  <si>
    <t>箕面市</t>
    <rPh sb="0" eb="3">
      <t>ミノオシ</t>
    </rPh>
    <phoneticPr fontId="5"/>
  </si>
  <si>
    <t>石狩市</t>
    <rPh sb="0" eb="3">
      <t>イシカリシ</t>
    </rPh>
    <phoneticPr fontId="5"/>
  </si>
  <si>
    <t>尾花沢市</t>
    <rPh sb="0" eb="4">
      <t>オバナザワシ</t>
    </rPh>
    <phoneticPr fontId="5"/>
  </si>
  <si>
    <t>羽曳野市</t>
    <rPh sb="0" eb="4">
      <t>ハビキノシ</t>
    </rPh>
    <phoneticPr fontId="5"/>
  </si>
  <si>
    <t>南陽市</t>
    <rPh sb="0" eb="3">
      <t>ナンヨウシ</t>
    </rPh>
    <phoneticPr fontId="5"/>
  </si>
  <si>
    <t>神戸市</t>
    <rPh sb="0" eb="3">
      <t>コウベシ</t>
    </rPh>
    <phoneticPr fontId="5"/>
  </si>
  <si>
    <t>西川町</t>
    <rPh sb="0" eb="2">
      <t>ニシカワ</t>
    </rPh>
    <rPh sb="2" eb="3">
      <t>チョウ</t>
    </rPh>
    <phoneticPr fontId="5"/>
  </si>
  <si>
    <t>天理市</t>
    <rPh sb="0" eb="3">
      <t>テンリシ</t>
    </rPh>
    <phoneticPr fontId="5"/>
  </si>
  <si>
    <t>福島町</t>
    <rPh sb="0" eb="3">
      <t>フクシマチョウ</t>
    </rPh>
    <phoneticPr fontId="5"/>
  </si>
  <si>
    <t>朝日町</t>
    <rPh sb="0" eb="2">
      <t>アサヒ</t>
    </rPh>
    <rPh sb="2" eb="3">
      <t>マチ</t>
    </rPh>
    <phoneticPr fontId="5"/>
  </si>
  <si>
    <t>多賀城市</t>
    <rPh sb="0" eb="4">
      <t>タガジョウシ</t>
    </rPh>
    <phoneticPr fontId="5"/>
  </si>
  <si>
    <t>大江町</t>
    <rPh sb="0" eb="3">
      <t>オオエマチ</t>
    </rPh>
    <phoneticPr fontId="5"/>
  </si>
  <si>
    <t>水戸市</t>
    <rPh sb="0" eb="3">
      <t>ミトシ</t>
    </rPh>
    <phoneticPr fontId="5"/>
  </si>
  <si>
    <t>大石田町</t>
    <rPh sb="0" eb="4">
      <t>オオイシダマチ</t>
    </rPh>
    <phoneticPr fontId="5"/>
  </si>
  <si>
    <t>日立市</t>
    <rPh sb="0" eb="3">
      <t>ヒタチシ</t>
    </rPh>
    <phoneticPr fontId="5"/>
  </si>
  <si>
    <t>今金町</t>
    <rPh sb="0" eb="3">
      <t>イマカネチョウ</t>
    </rPh>
    <phoneticPr fontId="5"/>
  </si>
  <si>
    <t>金山町</t>
    <rPh sb="0" eb="2">
      <t>カナヤマ</t>
    </rPh>
    <rPh sb="2" eb="3">
      <t>マチ</t>
    </rPh>
    <phoneticPr fontId="5"/>
  </si>
  <si>
    <t>土浦市</t>
    <rPh sb="0" eb="3">
      <t>ツチウラシ</t>
    </rPh>
    <phoneticPr fontId="5"/>
  </si>
  <si>
    <t>せたな町</t>
    <rPh sb="3" eb="4">
      <t>チョウ</t>
    </rPh>
    <phoneticPr fontId="5"/>
  </si>
  <si>
    <t>最上町</t>
    <rPh sb="0" eb="3">
      <t>モガミマチ</t>
    </rPh>
    <phoneticPr fontId="5"/>
  </si>
  <si>
    <t>島牧村</t>
    <rPh sb="0" eb="3">
      <t>シママキムラ</t>
    </rPh>
    <phoneticPr fontId="5"/>
  </si>
  <si>
    <t>舟形町</t>
    <rPh sb="0" eb="3">
      <t>フナガタマチ</t>
    </rPh>
    <phoneticPr fontId="5"/>
  </si>
  <si>
    <t>稲敷市</t>
    <rPh sb="0" eb="3">
      <t>イナシキシ</t>
    </rPh>
    <phoneticPr fontId="5"/>
  </si>
  <si>
    <t>寿都町</t>
    <rPh sb="0" eb="2">
      <t>スッツ</t>
    </rPh>
    <rPh sb="2" eb="3">
      <t>チョウ</t>
    </rPh>
    <phoneticPr fontId="5"/>
  </si>
  <si>
    <t>真室川町</t>
    <rPh sb="0" eb="4">
      <t>マムロガワマチ</t>
    </rPh>
    <phoneticPr fontId="5"/>
  </si>
  <si>
    <t>石岡市</t>
    <rPh sb="0" eb="3">
      <t>イシオカシ</t>
    </rPh>
    <phoneticPr fontId="5"/>
  </si>
  <si>
    <t>黒松内町</t>
    <rPh sb="0" eb="4">
      <t>クロマツナイチョウ</t>
    </rPh>
    <phoneticPr fontId="5"/>
  </si>
  <si>
    <t>大蔵村</t>
    <rPh sb="0" eb="2">
      <t>オオクラ</t>
    </rPh>
    <rPh sb="2" eb="3">
      <t>ムラ</t>
    </rPh>
    <phoneticPr fontId="5"/>
  </si>
  <si>
    <t>阿見町</t>
    <rPh sb="0" eb="3">
      <t>アミマチ</t>
    </rPh>
    <phoneticPr fontId="5"/>
  </si>
  <si>
    <t>蘭越町</t>
    <rPh sb="0" eb="3">
      <t>ランコシチョウ</t>
    </rPh>
    <phoneticPr fontId="5"/>
  </si>
  <si>
    <t>鮭川村</t>
    <rPh sb="0" eb="1">
      <t>サケ</t>
    </rPh>
    <rPh sb="1" eb="2">
      <t>カワ</t>
    </rPh>
    <rPh sb="2" eb="3">
      <t>ムラ</t>
    </rPh>
    <phoneticPr fontId="5"/>
  </si>
  <si>
    <t>新座市</t>
    <rPh sb="0" eb="3">
      <t>ニイザシ</t>
    </rPh>
    <phoneticPr fontId="5"/>
  </si>
  <si>
    <t>ニセコ町</t>
    <rPh sb="3" eb="4">
      <t>チョウ</t>
    </rPh>
    <phoneticPr fontId="5"/>
  </si>
  <si>
    <t>戸沢村</t>
    <rPh sb="0" eb="3">
      <t>トザワムラ</t>
    </rPh>
    <phoneticPr fontId="5"/>
  </si>
  <si>
    <t>桶川市</t>
    <rPh sb="0" eb="3">
      <t>オケガワシ</t>
    </rPh>
    <phoneticPr fontId="5"/>
  </si>
  <si>
    <t>高畠町</t>
    <rPh sb="0" eb="3">
      <t>タカバタケマチ</t>
    </rPh>
    <phoneticPr fontId="5"/>
  </si>
  <si>
    <t>富士見市</t>
    <rPh sb="0" eb="4">
      <t>フジミシ</t>
    </rPh>
    <phoneticPr fontId="5"/>
  </si>
  <si>
    <t>川西町</t>
    <rPh sb="0" eb="2">
      <t>カワニシ</t>
    </rPh>
    <rPh sb="2" eb="3">
      <t>マチ</t>
    </rPh>
    <phoneticPr fontId="5"/>
  </si>
  <si>
    <t>坂戸市</t>
    <rPh sb="0" eb="3">
      <t>サカドシ</t>
    </rPh>
    <phoneticPr fontId="5"/>
  </si>
  <si>
    <t>小国町</t>
    <rPh sb="0" eb="3">
      <t>オグニマチ</t>
    </rPh>
    <phoneticPr fontId="5"/>
  </si>
  <si>
    <t>鶴ヶ島市</t>
    <rPh sb="0" eb="4">
      <t>ツルガシマシ</t>
    </rPh>
    <phoneticPr fontId="5"/>
  </si>
  <si>
    <t>白鷹町</t>
    <rPh sb="0" eb="3">
      <t>シラタカマチ</t>
    </rPh>
    <phoneticPr fontId="5"/>
  </si>
  <si>
    <t>市川市</t>
    <rPh sb="0" eb="3">
      <t>イチカワシ</t>
    </rPh>
    <phoneticPr fontId="5"/>
  </si>
  <si>
    <t>泊村</t>
    <rPh sb="0" eb="2">
      <t>トマリムラ</t>
    </rPh>
    <phoneticPr fontId="5"/>
  </si>
  <si>
    <t>飯豊町</t>
    <rPh sb="0" eb="2">
      <t>イイトヨ</t>
    </rPh>
    <rPh sb="2" eb="3">
      <t>マチ</t>
    </rPh>
    <phoneticPr fontId="5"/>
  </si>
  <si>
    <t>松戸市</t>
    <rPh sb="0" eb="3">
      <t>マツドシ</t>
    </rPh>
    <phoneticPr fontId="5"/>
  </si>
  <si>
    <t>神恵内村</t>
    <rPh sb="0" eb="4">
      <t>カモエナイムラ</t>
    </rPh>
    <phoneticPr fontId="5"/>
  </si>
  <si>
    <t>下郷町</t>
    <rPh sb="0" eb="3">
      <t>シモゴウマチ</t>
    </rPh>
    <phoneticPr fontId="5"/>
  </si>
  <si>
    <t>佐倉市</t>
    <rPh sb="0" eb="3">
      <t>サクラシ</t>
    </rPh>
    <phoneticPr fontId="5"/>
  </si>
  <si>
    <t>積丹町</t>
    <rPh sb="0" eb="3">
      <t>シャコタンチョウ</t>
    </rPh>
    <phoneticPr fontId="5"/>
  </si>
  <si>
    <t>檜枝岐村</t>
    <rPh sb="0" eb="1">
      <t>ヒノキ</t>
    </rPh>
    <rPh sb="1" eb="2">
      <t>エダ</t>
    </rPh>
    <rPh sb="3" eb="4">
      <t>ムラ</t>
    </rPh>
    <phoneticPr fontId="5"/>
  </si>
  <si>
    <t>市原市</t>
    <rPh sb="0" eb="3">
      <t>イチハラシ</t>
    </rPh>
    <phoneticPr fontId="5"/>
  </si>
  <si>
    <t>古平町</t>
    <rPh sb="0" eb="3">
      <t>フルビラチョウ</t>
    </rPh>
    <phoneticPr fontId="5"/>
  </si>
  <si>
    <t>只見町</t>
    <rPh sb="0" eb="3">
      <t>タダミマチ</t>
    </rPh>
    <phoneticPr fontId="5"/>
  </si>
  <si>
    <t>八千代市</t>
    <rPh sb="0" eb="4">
      <t>ヤチヨシ</t>
    </rPh>
    <phoneticPr fontId="5"/>
  </si>
  <si>
    <t>仁木町</t>
    <rPh sb="0" eb="3">
      <t>ニキチョウ</t>
    </rPh>
    <phoneticPr fontId="5"/>
  </si>
  <si>
    <t>北塩原村</t>
    <rPh sb="0" eb="4">
      <t>キタシオバラムラ</t>
    </rPh>
    <phoneticPr fontId="5"/>
  </si>
  <si>
    <t>富津市</t>
    <rPh sb="0" eb="3">
      <t>フッツシ</t>
    </rPh>
    <phoneticPr fontId="5"/>
  </si>
  <si>
    <t>余市町</t>
    <rPh sb="0" eb="2">
      <t>ヨイチ</t>
    </rPh>
    <rPh sb="2" eb="3">
      <t>マチ</t>
    </rPh>
    <phoneticPr fontId="5"/>
  </si>
  <si>
    <t>西会津町</t>
    <rPh sb="0" eb="4">
      <t>ニシアイヅマチ</t>
    </rPh>
    <phoneticPr fontId="5"/>
  </si>
  <si>
    <t>四街道市</t>
    <rPh sb="0" eb="4">
      <t>ヨツカイドウシ</t>
    </rPh>
    <phoneticPr fontId="5"/>
  </si>
  <si>
    <t>南幌町</t>
    <rPh sb="0" eb="1">
      <t>ミナミ</t>
    </rPh>
    <rPh sb="1" eb="2">
      <t>ホロ</t>
    </rPh>
    <rPh sb="2" eb="3">
      <t>マチ</t>
    </rPh>
    <phoneticPr fontId="5"/>
  </si>
  <si>
    <t>磐梯町</t>
    <rPh sb="0" eb="3">
      <t>バンダイマチ</t>
    </rPh>
    <phoneticPr fontId="5"/>
  </si>
  <si>
    <t>三鷹市</t>
    <rPh sb="0" eb="3">
      <t>ミタカシ</t>
    </rPh>
    <phoneticPr fontId="5"/>
  </si>
  <si>
    <t>奈井江町</t>
    <rPh sb="0" eb="3">
      <t>ナイエ</t>
    </rPh>
    <rPh sb="3" eb="4">
      <t>マチ</t>
    </rPh>
    <phoneticPr fontId="5"/>
  </si>
  <si>
    <t>猪苗代町</t>
    <rPh sb="0" eb="4">
      <t>イナワシロマチ</t>
    </rPh>
    <phoneticPr fontId="5"/>
  </si>
  <si>
    <t>あきる野市</t>
    <rPh sb="3" eb="5">
      <t>ノシ</t>
    </rPh>
    <phoneticPr fontId="5"/>
  </si>
  <si>
    <t>柳津町</t>
    <rPh sb="0" eb="1">
      <t>ヤナギ</t>
    </rPh>
    <rPh sb="1" eb="2">
      <t>ツ</t>
    </rPh>
    <rPh sb="2" eb="3">
      <t>マチ</t>
    </rPh>
    <phoneticPr fontId="5"/>
  </si>
  <si>
    <t>羽村市</t>
    <rPh sb="0" eb="3">
      <t>ハムラシ</t>
    </rPh>
    <phoneticPr fontId="5"/>
  </si>
  <si>
    <t>三島町</t>
    <rPh sb="0" eb="2">
      <t>ミシマ</t>
    </rPh>
    <rPh sb="2" eb="3">
      <t>チョウ</t>
    </rPh>
    <phoneticPr fontId="5"/>
  </si>
  <si>
    <t>日の出町</t>
    <rPh sb="0" eb="1">
      <t>ヒ</t>
    </rPh>
    <rPh sb="2" eb="4">
      <t>デマチ</t>
    </rPh>
    <phoneticPr fontId="5"/>
  </si>
  <si>
    <t>檜原村</t>
    <rPh sb="0" eb="3">
      <t>ヒノハラムラ</t>
    </rPh>
    <phoneticPr fontId="5"/>
  </si>
  <si>
    <t>昭和村</t>
    <rPh sb="0" eb="2">
      <t>ショウワ</t>
    </rPh>
    <rPh sb="2" eb="3">
      <t>ムラ</t>
    </rPh>
    <phoneticPr fontId="5"/>
  </si>
  <si>
    <t>横須賀市</t>
    <rPh sb="0" eb="4">
      <t>ヨコスカシ</t>
    </rPh>
    <phoneticPr fontId="5"/>
  </si>
  <si>
    <t>片品村</t>
    <rPh sb="0" eb="3">
      <t>カタシナムラ</t>
    </rPh>
    <phoneticPr fontId="5"/>
  </si>
  <si>
    <t>平塚市</t>
    <rPh sb="0" eb="3">
      <t>ヒラツカシ</t>
    </rPh>
    <phoneticPr fontId="5"/>
  </si>
  <si>
    <t>小千谷市</t>
    <rPh sb="0" eb="4">
      <t>オヂヤシ</t>
    </rPh>
    <phoneticPr fontId="5"/>
  </si>
  <si>
    <t>小田原市</t>
    <rPh sb="0" eb="4">
      <t>オダワラシ</t>
    </rPh>
    <phoneticPr fontId="5"/>
  </si>
  <si>
    <t>天塩町</t>
    <rPh sb="0" eb="1">
      <t>アマ</t>
    </rPh>
    <rPh sb="1" eb="2">
      <t>シオ</t>
    </rPh>
    <rPh sb="2" eb="3">
      <t>マチ</t>
    </rPh>
    <phoneticPr fontId="5"/>
  </si>
  <si>
    <t>加茂市</t>
    <rPh sb="0" eb="2">
      <t>カモ</t>
    </rPh>
    <rPh sb="2" eb="3">
      <t>シ</t>
    </rPh>
    <phoneticPr fontId="5"/>
  </si>
  <si>
    <t>茅ヶ崎市</t>
    <rPh sb="0" eb="4">
      <t>チガサキシ</t>
    </rPh>
    <phoneticPr fontId="5"/>
  </si>
  <si>
    <t>十日町市</t>
    <rPh sb="0" eb="4">
      <t>トオカマチシ</t>
    </rPh>
    <phoneticPr fontId="5"/>
  </si>
  <si>
    <t>大和市</t>
    <rPh sb="0" eb="3">
      <t>ヤマトシ</t>
    </rPh>
    <phoneticPr fontId="5"/>
  </si>
  <si>
    <t>初山別村</t>
    <rPh sb="0" eb="1">
      <t>ハツ</t>
    </rPh>
    <rPh sb="3" eb="4">
      <t>ムラ</t>
    </rPh>
    <phoneticPr fontId="5"/>
  </si>
  <si>
    <t>糸魚川市</t>
    <rPh sb="0" eb="4">
      <t>イトイガワシ</t>
    </rPh>
    <phoneticPr fontId="5"/>
  </si>
  <si>
    <t>伊勢原市</t>
    <rPh sb="0" eb="4">
      <t>イセハラシ</t>
    </rPh>
    <phoneticPr fontId="5"/>
  </si>
  <si>
    <t>妙高市</t>
    <rPh sb="0" eb="3">
      <t>ミョウコウシ</t>
    </rPh>
    <phoneticPr fontId="5"/>
  </si>
  <si>
    <t>綾瀬市</t>
    <rPh sb="0" eb="3">
      <t>アヤセシ</t>
    </rPh>
    <phoneticPr fontId="5"/>
  </si>
  <si>
    <t>魚沼市</t>
    <rPh sb="0" eb="3">
      <t>ウオヌマシ</t>
    </rPh>
    <phoneticPr fontId="5"/>
  </si>
  <si>
    <t>寒川町</t>
    <rPh sb="0" eb="1">
      <t>サム</t>
    </rPh>
    <rPh sb="1" eb="2">
      <t>カワ</t>
    </rPh>
    <rPh sb="2" eb="3">
      <t>マチ</t>
    </rPh>
    <phoneticPr fontId="5"/>
  </si>
  <si>
    <t>南魚沼市</t>
    <rPh sb="0" eb="3">
      <t>ミナミウオヌマ</t>
    </rPh>
    <rPh sb="3" eb="4">
      <t>シ</t>
    </rPh>
    <phoneticPr fontId="5"/>
  </si>
  <si>
    <t>西尾市</t>
    <rPh sb="0" eb="3">
      <t>ニシオシ</t>
    </rPh>
    <phoneticPr fontId="5"/>
  </si>
  <si>
    <t>阿賀町</t>
    <rPh sb="0" eb="3">
      <t>アガマチ</t>
    </rPh>
    <phoneticPr fontId="5"/>
  </si>
  <si>
    <t>知多市</t>
    <rPh sb="0" eb="3">
      <t>チタシ</t>
    </rPh>
    <phoneticPr fontId="5"/>
  </si>
  <si>
    <t>湯沢町</t>
    <rPh sb="0" eb="2">
      <t>ユザワ</t>
    </rPh>
    <rPh sb="2" eb="3">
      <t>マチ</t>
    </rPh>
    <phoneticPr fontId="5"/>
  </si>
  <si>
    <t>知立市</t>
    <rPh sb="0" eb="3">
      <t>チリュウシ</t>
    </rPh>
    <phoneticPr fontId="5"/>
  </si>
  <si>
    <t>津南町</t>
    <rPh sb="0" eb="3">
      <t>ツナンマチ</t>
    </rPh>
    <phoneticPr fontId="5"/>
  </si>
  <si>
    <t>清須市</t>
    <rPh sb="0" eb="3">
      <t>キヨスシ</t>
    </rPh>
    <phoneticPr fontId="5"/>
  </si>
  <si>
    <t>関川村</t>
    <rPh sb="0" eb="3">
      <t>セキカワムラ</t>
    </rPh>
    <phoneticPr fontId="5"/>
  </si>
  <si>
    <t>みよし市</t>
    <rPh sb="3" eb="4">
      <t>シ</t>
    </rPh>
    <phoneticPr fontId="5"/>
  </si>
  <si>
    <t>礼文町</t>
    <rPh sb="0" eb="3">
      <t>レブンチョウ</t>
    </rPh>
    <phoneticPr fontId="5"/>
  </si>
  <si>
    <t>上市町</t>
    <rPh sb="0" eb="3">
      <t>カミイチマチ</t>
    </rPh>
    <phoneticPr fontId="5"/>
  </si>
  <si>
    <t>長久手市</t>
    <rPh sb="0" eb="3">
      <t>ナガクテ</t>
    </rPh>
    <rPh sb="3" eb="4">
      <t>シ</t>
    </rPh>
    <phoneticPr fontId="5"/>
  </si>
  <si>
    <t>利尻町</t>
    <rPh sb="0" eb="3">
      <t>リシリチョウ</t>
    </rPh>
    <phoneticPr fontId="5"/>
  </si>
  <si>
    <t>立山町</t>
    <rPh sb="0" eb="3">
      <t>タテヤママチ</t>
    </rPh>
    <phoneticPr fontId="5"/>
  </si>
  <si>
    <t>四日市市</t>
    <rPh sb="0" eb="4">
      <t>ヨッカイチシ</t>
    </rPh>
    <phoneticPr fontId="5"/>
  </si>
  <si>
    <t>大野市</t>
    <rPh sb="0" eb="2">
      <t>オオノ</t>
    </rPh>
    <rPh sb="2" eb="3">
      <t>シ</t>
    </rPh>
    <phoneticPr fontId="5"/>
  </si>
  <si>
    <t>大津市</t>
    <rPh sb="0" eb="3">
      <t>オオツシ</t>
    </rPh>
    <phoneticPr fontId="5"/>
  </si>
  <si>
    <t>斜里町</t>
    <rPh sb="0" eb="2">
      <t>シャリ</t>
    </rPh>
    <rPh sb="2" eb="3">
      <t>マチ</t>
    </rPh>
    <phoneticPr fontId="5"/>
  </si>
  <si>
    <t>勝山市</t>
    <rPh sb="0" eb="3">
      <t>カツヤマシ</t>
    </rPh>
    <phoneticPr fontId="5"/>
  </si>
  <si>
    <t>草津市</t>
    <rPh sb="0" eb="3">
      <t>クサツシ</t>
    </rPh>
    <phoneticPr fontId="5"/>
  </si>
  <si>
    <t>池田町</t>
    <rPh sb="0" eb="2">
      <t>イケダ</t>
    </rPh>
    <rPh sb="2" eb="3">
      <t>マチ</t>
    </rPh>
    <phoneticPr fontId="5"/>
  </si>
  <si>
    <t>栗東市</t>
    <rPh sb="0" eb="3">
      <t>リットウシ</t>
    </rPh>
    <phoneticPr fontId="5"/>
  </si>
  <si>
    <t>飯山市</t>
    <rPh sb="0" eb="3">
      <t>イイヤマシ</t>
    </rPh>
    <phoneticPr fontId="5"/>
  </si>
  <si>
    <t>京都市</t>
    <rPh sb="0" eb="3">
      <t>キョウトシ</t>
    </rPh>
    <phoneticPr fontId="5"/>
  </si>
  <si>
    <t>白馬村</t>
    <rPh sb="0" eb="3">
      <t>ハクバムラ</t>
    </rPh>
    <phoneticPr fontId="5"/>
  </si>
  <si>
    <t>堺市</t>
    <rPh sb="0" eb="2">
      <t>サカイシ</t>
    </rPh>
    <phoneticPr fontId="5"/>
  </si>
  <si>
    <t>小谷村</t>
    <rPh sb="0" eb="1">
      <t>コ</t>
    </rPh>
    <rPh sb="1" eb="3">
      <t>タニムラ</t>
    </rPh>
    <phoneticPr fontId="5"/>
  </si>
  <si>
    <t>枚方市</t>
    <rPh sb="0" eb="3">
      <t>ヒラカタシ</t>
    </rPh>
    <phoneticPr fontId="5"/>
  </si>
  <si>
    <t>白老町</t>
    <rPh sb="0" eb="3">
      <t>シラオイチョウ</t>
    </rPh>
    <phoneticPr fontId="5"/>
  </si>
  <si>
    <t>高山村</t>
    <rPh sb="0" eb="3">
      <t>タカヤマムラ</t>
    </rPh>
    <phoneticPr fontId="5"/>
  </si>
  <si>
    <t>茨木市</t>
    <rPh sb="0" eb="3">
      <t>イバラキシ</t>
    </rPh>
    <phoneticPr fontId="5"/>
  </si>
  <si>
    <t>むかわ町</t>
    <rPh sb="3" eb="4">
      <t>チョウ</t>
    </rPh>
    <phoneticPr fontId="5"/>
  </si>
  <si>
    <t>山ノ内町</t>
    <rPh sb="0" eb="1">
      <t>ヤマ</t>
    </rPh>
    <rPh sb="2" eb="4">
      <t>ウチマチ</t>
    </rPh>
    <phoneticPr fontId="5"/>
  </si>
  <si>
    <t>八尾市</t>
    <rPh sb="0" eb="3">
      <t>ヤオシ</t>
    </rPh>
    <phoneticPr fontId="5"/>
  </si>
  <si>
    <t>日高町</t>
    <rPh sb="0" eb="3">
      <t>ヒダカチョウ</t>
    </rPh>
    <phoneticPr fontId="5"/>
  </si>
  <si>
    <t>木島平村</t>
    <rPh sb="0" eb="4">
      <t>キジマダイラムラ</t>
    </rPh>
    <phoneticPr fontId="5"/>
  </si>
  <si>
    <t>柏原市</t>
    <rPh sb="0" eb="1">
      <t>カシワ</t>
    </rPh>
    <rPh sb="1" eb="2">
      <t>ハラ</t>
    </rPh>
    <rPh sb="2" eb="3">
      <t>シ</t>
    </rPh>
    <phoneticPr fontId="5"/>
  </si>
  <si>
    <t>新冠町</t>
    <rPh sb="0" eb="3">
      <t>ニイカップチョウ</t>
    </rPh>
    <phoneticPr fontId="5"/>
  </si>
  <si>
    <t>野沢温泉村</t>
    <rPh sb="0" eb="5">
      <t>ノザワオンセンムラ</t>
    </rPh>
    <phoneticPr fontId="5"/>
  </si>
  <si>
    <t>東大阪市</t>
    <rPh sb="0" eb="4">
      <t>ヒガシオオサカシ</t>
    </rPh>
    <phoneticPr fontId="5"/>
  </si>
  <si>
    <t>様似町</t>
    <rPh sb="0" eb="3">
      <t>サマニチョウ</t>
    </rPh>
    <phoneticPr fontId="5"/>
  </si>
  <si>
    <t>信濃町</t>
    <rPh sb="0" eb="3">
      <t>シナノマチ</t>
    </rPh>
    <phoneticPr fontId="5"/>
  </si>
  <si>
    <t>交野市</t>
    <rPh sb="0" eb="1">
      <t>マジ</t>
    </rPh>
    <rPh sb="1" eb="2">
      <t>ノ</t>
    </rPh>
    <rPh sb="2" eb="3">
      <t>シ</t>
    </rPh>
    <phoneticPr fontId="5"/>
  </si>
  <si>
    <t>栄村</t>
    <rPh sb="0" eb="2">
      <t>サカエムラ</t>
    </rPh>
    <phoneticPr fontId="5"/>
  </si>
  <si>
    <t>摂津市</t>
    <rPh sb="0" eb="3">
      <t>セッツシ</t>
    </rPh>
    <phoneticPr fontId="5"/>
  </si>
  <si>
    <t>広尾町</t>
    <rPh sb="0" eb="3">
      <t>ヒロオチョウ</t>
    </rPh>
    <phoneticPr fontId="5"/>
  </si>
  <si>
    <t>白川村</t>
    <rPh sb="0" eb="3">
      <t>シラカワムラ</t>
    </rPh>
    <phoneticPr fontId="5"/>
  </si>
  <si>
    <t>島本町</t>
    <rPh sb="0" eb="3">
      <t>シマモトチョウ</t>
    </rPh>
    <phoneticPr fontId="5"/>
  </si>
  <si>
    <t>釧路町</t>
    <rPh sb="0" eb="2">
      <t>クシロ</t>
    </rPh>
    <rPh sb="2" eb="3">
      <t>チョウ</t>
    </rPh>
    <phoneticPr fontId="5"/>
  </si>
  <si>
    <t>尼崎市</t>
    <rPh sb="0" eb="3">
      <t>アマガサキシ</t>
    </rPh>
    <phoneticPr fontId="5"/>
  </si>
  <si>
    <t>伊丹市</t>
    <rPh sb="0" eb="3">
      <t>イタミシ</t>
    </rPh>
    <phoneticPr fontId="5"/>
  </si>
  <si>
    <t>高砂市</t>
    <rPh sb="0" eb="3">
      <t>タカサゴシ</t>
    </rPh>
    <phoneticPr fontId="5"/>
  </si>
  <si>
    <t>白糠町</t>
    <rPh sb="0" eb="3">
      <t>シラヌカチョウ</t>
    </rPh>
    <phoneticPr fontId="5"/>
  </si>
  <si>
    <t>せたな町</t>
    <rPh sb="3" eb="4">
      <t>マチ</t>
    </rPh>
    <phoneticPr fontId="5"/>
  </si>
  <si>
    <t>川西市</t>
    <rPh sb="0" eb="3">
      <t>カワニシシ</t>
    </rPh>
    <phoneticPr fontId="5"/>
  </si>
  <si>
    <t>洞爺湖町</t>
    <rPh sb="0" eb="3">
      <t>トウヤコ</t>
    </rPh>
    <rPh sb="3" eb="4">
      <t>マチ</t>
    </rPh>
    <phoneticPr fontId="5"/>
  </si>
  <si>
    <t>三田市</t>
    <rPh sb="0" eb="3">
      <t>サンダシ</t>
    </rPh>
    <phoneticPr fontId="5"/>
  </si>
  <si>
    <t>羅臼町</t>
    <rPh sb="0" eb="3">
      <t>ラウスチョウ</t>
    </rPh>
    <phoneticPr fontId="5"/>
  </si>
  <si>
    <t>遠軽町</t>
    <rPh sb="0" eb="2">
      <t>エンガル</t>
    </rPh>
    <rPh sb="2" eb="3">
      <t>マチ</t>
    </rPh>
    <phoneticPr fontId="5"/>
  </si>
  <si>
    <t>奈良市</t>
    <rPh sb="0" eb="3">
      <t>ナラシ</t>
    </rPh>
    <phoneticPr fontId="5"/>
  </si>
  <si>
    <t>３級地</t>
  </si>
  <si>
    <t>函館市</t>
    <rPh sb="0" eb="3">
      <t>ハコダテシ</t>
    </rPh>
    <phoneticPr fontId="5"/>
  </si>
  <si>
    <t>弘前市</t>
    <rPh sb="0" eb="3">
      <t>ヒロサキシ</t>
    </rPh>
    <phoneticPr fontId="5"/>
  </si>
  <si>
    <t>大和郡山市</t>
    <rPh sb="0" eb="5">
      <t>ヤマトコオリヤマシ</t>
    </rPh>
    <phoneticPr fontId="5"/>
  </si>
  <si>
    <t>室蘭市</t>
    <rPh sb="0" eb="3">
      <t>ムロランシ</t>
    </rPh>
    <phoneticPr fontId="5"/>
  </si>
  <si>
    <t>五所川原市</t>
    <rPh sb="0" eb="5">
      <t>ゴショガワラシ</t>
    </rPh>
    <phoneticPr fontId="5"/>
  </si>
  <si>
    <t>苫小牧市</t>
    <rPh sb="0" eb="4">
      <t>トマコマイシ</t>
    </rPh>
    <phoneticPr fontId="5"/>
  </si>
  <si>
    <t>平川市</t>
    <rPh sb="0" eb="2">
      <t>ヒラカワ</t>
    </rPh>
    <rPh sb="2" eb="3">
      <t>シ</t>
    </rPh>
    <phoneticPr fontId="5"/>
  </si>
  <si>
    <t>広島市</t>
    <rPh sb="0" eb="3">
      <t>ヒロシマシ</t>
    </rPh>
    <phoneticPr fontId="5"/>
  </si>
  <si>
    <t>登別市</t>
    <rPh sb="0" eb="3">
      <t>ノボリベツシ</t>
    </rPh>
    <phoneticPr fontId="5"/>
  </si>
  <si>
    <t>東北町</t>
    <rPh sb="0" eb="2">
      <t>トウホク</t>
    </rPh>
    <rPh sb="2" eb="3">
      <t>マチ</t>
    </rPh>
    <phoneticPr fontId="5"/>
  </si>
  <si>
    <t>府中町</t>
    <rPh sb="0" eb="3">
      <t>フチュウチョウ</t>
    </rPh>
    <phoneticPr fontId="5"/>
  </si>
  <si>
    <t>北杜市</t>
    <rPh sb="0" eb="3">
      <t>ホクトシ</t>
    </rPh>
    <phoneticPr fontId="5"/>
  </si>
  <si>
    <t>八幡平市</t>
    <rPh sb="0" eb="4">
      <t>ハチマンタイシ</t>
    </rPh>
    <phoneticPr fontId="5"/>
  </si>
  <si>
    <t>福岡市</t>
    <rPh sb="0" eb="3">
      <t>フクオカシ</t>
    </rPh>
    <phoneticPr fontId="5"/>
  </si>
  <si>
    <t>松前町</t>
    <rPh sb="0" eb="3">
      <t>マツマエチョウ</t>
    </rPh>
    <phoneticPr fontId="5"/>
  </si>
  <si>
    <t>大崎市</t>
    <rPh sb="0" eb="3">
      <t>オオサキシ</t>
    </rPh>
    <phoneticPr fontId="5"/>
  </si>
  <si>
    <t>春日市</t>
    <rPh sb="0" eb="3">
      <t>カスガシ</t>
    </rPh>
    <phoneticPr fontId="5"/>
  </si>
  <si>
    <t>知内町</t>
    <rPh sb="0" eb="3">
      <t>シリウチチョウ</t>
    </rPh>
    <phoneticPr fontId="5"/>
  </si>
  <si>
    <t>横手市</t>
    <rPh sb="0" eb="3">
      <t>ヨコテシ</t>
    </rPh>
    <phoneticPr fontId="5"/>
  </si>
  <si>
    <t>福津市</t>
    <rPh sb="0" eb="3">
      <t>フクツシ</t>
    </rPh>
    <phoneticPr fontId="5"/>
  </si>
  <si>
    <t>木古内町</t>
    <rPh sb="0" eb="4">
      <t>キコナイチョウ</t>
    </rPh>
    <phoneticPr fontId="5"/>
  </si>
  <si>
    <t>大館市</t>
    <rPh sb="0" eb="3">
      <t>オオダテシ</t>
    </rPh>
    <phoneticPr fontId="5"/>
  </si>
  <si>
    <r>
      <t>6</t>
    </r>
    <r>
      <rPr>
        <sz val="11"/>
        <color indexed="8"/>
        <rFont val="ＭＳ Ｐゴシック"/>
        <family val="3"/>
        <charset val="128"/>
      </rPr>
      <t>/100地域</t>
    </r>
    <rPh sb="5" eb="7">
      <t>チイキ</t>
    </rPh>
    <phoneticPr fontId="5"/>
  </si>
  <si>
    <t>仙台市</t>
    <rPh sb="0" eb="3">
      <t>センダイシ</t>
    </rPh>
    <phoneticPr fontId="5"/>
  </si>
  <si>
    <t>七飯町</t>
    <rPh sb="0" eb="3">
      <t>ナナエチョウ</t>
    </rPh>
    <phoneticPr fontId="5"/>
  </si>
  <si>
    <t>鹿角市</t>
    <rPh sb="0" eb="3">
      <t>カヅノシ</t>
    </rPh>
    <phoneticPr fontId="5"/>
  </si>
  <si>
    <t>七ヶ浜町</t>
    <rPh sb="0" eb="4">
      <t>シチガハママチ</t>
    </rPh>
    <phoneticPr fontId="5"/>
  </si>
  <si>
    <t>鹿部町</t>
    <rPh sb="0" eb="2">
      <t>シカベ</t>
    </rPh>
    <rPh sb="2" eb="3">
      <t>マチ</t>
    </rPh>
    <phoneticPr fontId="5"/>
  </si>
  <si>
    <t>由利本荘市</t>
    <rPh sb="0" eb="5">
      <t>ユリホンジョウシ</t>
    </rPh>
    <phoneticPr fontId="5"/>
  </si>
  <si>
    <t>大和町</t>
    <rPh sb="0" eb="2">
      <t>ヤマト</t>
    </rPh>
    <rPh sb="2" eb="3">
      <t>マチ</t>
    </rPh>
    <phoneticPr fontId="5"/>
  </si>
  <si>
    <t>森町</t>
    <rPh sb="0" eb="2">
      <t>モリマチ</t>
    </rPh>
    <phoneticPr fontId="5"/>
  </si>
  <si>
    <t>大仙市</t>
    <rPh sb="0" eb="2">
      <t>ダイセン</t>
    </rPh>
    <rPh sb="2" eb="3">
      <t>シ</t>
    </rPh>
    <phoneticPr fontId="5"/>
  </si>
  <si>
    <t>富谷市</t>
    <rPh sb="0" eb="2">
      <t>トミヤ</t>
    </rPh>
    <rPh sb="2" eb="3">
      <t>シ</t>
    </rPh>
    <phoneticPr fontId="5"/>
  </si>
  <si>
    <t>北秋田市</t>
    <rPh sb="0" eb="4">
      <t>キタアキタシ</t>
    </rPh>
    <phoneticPr fontId="5"/>
  </si>
  <si>
    <t>古河市</t>
    <rPh sb="0" eb="3">
      <t>コガシ</t>
    </rPh>
    <phoneticPr fontId="5"/>
  </si>
  <si>
    <t>仙北市</t>
    <rPh sb="0" eb="2">
      <t>センボク</t>
    </rPh>
    <rPh sb="2" eb="3">
      <t>シ</t>
    </rPh>
    <phoneticPr fontId="5"/>
  </si>
  <si>
    <t>常総市</t>
    <rPh sb="0" eb="3">
      <t>ジョウソウシ</t>
    </rPh>
    <phoneticPr fontId="5"/>
  </si>
  <si>
    <t>美郷町</t>
    <rPh sb="0" eb="2">
      <t>ミサト</t>
    </rPh>
    <rPh sb="2" eb="3">
      <t>マチ</t>
    </rPh>
    <phoneticPr fontId="5"/>
  </si>
  <si>
    <t>ひたちなか市</t>
    <rPh sb="5" eb="6">
      <t>シ</t>
    </rPh>
    <phoneticPr fontId="5"/>
  </si>
  <si>
    <t>乙部町</t>
    <rPh sb="0" eb="3">
      <t>オトベチョウ</t>
    </rPh>
    <phoneticPr fontId="5"/>
  </si>
  <si>
    <t>鶴岡市</t>
    <rPh sb="0" eb="3">
      <t>ツルオカシ</t>
    </rPh>
    <phoneticPr fontId="5"/>
  </si>
  <si>
    <t>坂東市</t>
    <rPh sb="0" eb="3">
      <t>バンドウシ</t>
    </rPh>
    <phoneticPr fontId="5"/>
  </si>
  <si>
    <t>奥尻町</t>
    <rPh sb="0" eb="3">
      <t>オクシリチョウ</t>
    </rPh>
    <phoneticPr fontId="5"/>
  </si>
  <si>
    <t>酒田市</t>
    <rPh sb="0" eb="3">
      <t>サカタシ</t>
    </rPh>
    <phoneticPr fontId="5"/>
  </si>
  <si>
    <t>神栖市</t>
    <rPh sb="0" eb="2">
      <t>カミス</t>
    </rPh>
    <rPh sb="2" eb="3">
      <t>シ</t>
    </rPh>
    <phoneticPr fontId="5"/>
  </si>
  <si>
    <t>浦河町</t>
    <rPh sb="0" eb="3">
      <t>ウラカワチョウ</t>
    </rPh>
    <phoneticPr fontId="5"/>
  </si>
  <si>
    <t>庄内町</t>
    <rPh sb="0" eb="2">
      <t>ショウナイ</t>
    </rPh>
    <rPh sb="2" eb="3">
      <t>チョウ</t>
    </rPh>
    <phoneticPr fontId="5"/>
  </si>
  <si>
    <t>つくばみらい市</t>
    <rPh sb="6" eb="7">
      <t>シ</t>
    </rPh>
    <phoneticPr fontId="5"/>
  </si>
  <si>
    <t>えりも町</t>
    <rPh sb="3" eb="4">
      <t>チョウ</t>
    </rPh>
    <phoneticPr fontId="5"/>
  </si>
  <si>
    <t>喜多方市</t>
    <rPh sb="0" eb="4">
      <t>キタカタシ</t>
    </rPh>
    <phoneticPr fontId="5"/>
  </si>
  <si>
    <t>那珂市</t>
    <rPh sb="0" eb="3">
      <t>ナカシ</t>
    </rPh>
    <phoneticPr fontId="5"/>
  </si>
  <si>
    <t>新ひだか町</t>
    <rPh sb="0" eb="1">
      <t>シン</t>
    </rPh>
    <rPh sb="4" eb="5">
      <t>マチ</t>
    </rPh>
    <phoneticPr fontId="5"/>
  </si>
  <si>
    <t>南会津町</t>
    <rPh sb="0" eb="3">
      <t>ミナミアイヅ</t>
    </rPh>
    <rPh sb="3" eb="4">
      <t>マチ</t>
    </rPh>
    <phoneticPr fontId="5"/>
  </si>
  <si>
    <t>大洗町</t>
    <rPh sb="0" eb="3">
      <t>オオアライマチ</t>
    </rPh>
    <phoneticPr fontId="5"/>
  </si>
  <si>
    <t>４級地</t>
  </si>
  <si>
    <t>会津美里町</t>
    <rPh sb="0" eb="2">
      <t>アイヅ</t>
    </rPh>
    <rPh sb="2" eb="4">
      <t>ミサト</t>
    </rPh>
    <rPh sb="4" eb="5">
      <t>マチ</t>
    </rPh>
    <phoneticPr fontId="5"/>
  </si>
  <si>
    <t>河内町</t>
    <rPh sb="0" eb="2">
      <t>カワウチ</t>
    </rPh>
    <rPh sb="2" eb="3">
      <t>マチ</t>
    </rPh>
    <phoneticPr fontId="5"/>
  </si>
  <si>
    <t>長岡市</t>
    <rPh sb="0" eb="3">
      <t>ナガオカシ</t>
    </rPh>
    <phoneticPr fontId="5"/>
  </si>
  <si>
    <t>五霞町</t>
    <rPh sb="0" eb="3">
      <t>ゴカマチ</t>
    </rPh>
    <phoneticPr fontId="5"/>
  </si>
  <si>
    <t>三条市</t>
    <rPh sb="0" eb="3">
      <t>サンジョウシ</t>
    </rPh>
    <phoneticPr fontId="5"/>
  </si>
  <si>
    <t>境町</t>
    <rPh sb="0" eb="2">
      <t>サカイマチ</t>
    </rPh>
    <phoneticPr fontId="5"/>
  </si>
  <si>
    <t>柏崎市</t>
    <rPh sb="0" eb="3">
      <t>カシワザキシ</t>
    </rPh>
    <phoneticPr fontId="5"/>
  </si>
  <si>
    <t>利根町</t>
    <rPh sb="0" eb="3">
      <t>トネマチ</t>
    </rPh>
    <phoneticPr fontId="5"/>
  </si>
  <si>
    <t>村上市</t>
    <rPh sb="0" eb="3">
      <t>ムラカミシ</t>
    </rPh>
    <phoneticPr fontId="5"/>
  </si>
  <si>
    <t>東海村</t>
    <rPh sb="0" eb="3">
      <t>トウカイムラ</t>
    </rPh>
    <phoneticPr fontId="5"/>
  </si>
  <si>
    <t>五泉市</t>
    <rPh sb="0" eb="3">
      <t>ゴセンシ</t>
    </rPh>
    <phoneticPr fontId="5"/>
  </si>
  <si>
    <t>宇都宮市</t>
    <rPh sb="0" eb="4">
      <t>ウツノミヤシ</t>
    </rPh>
    <phoneticPr fontId="5"/>
  </si>
  <si>
    <t>上越市</t>
    <rPh sb="0" eb="3">
      <t>ジョウエツシ</t>
    </rPh>
    <phoneticPr fontId="5"/>
  </si>
  <si>
    <t>大田原市</t>
    <rPh sb="0" eb="3">
      <t>オオタワラ</t>
    </rPh>
    <rPh sb="3" eb="4">
      <t>シ</t>
    </rPh>
    <phoneticPr fontId="5"/>
  </si>
  <si>
    <t>胎内市</t>
    <rPh sb="0" eb="2">
      <t>タイナイ</t>
    </rPh>
    <rPh sb="2" eb="3">
      <t>シ</t>
    </rPh>
    <phoneticPr fontId="5"/>
  </si>
  <si>
    <t>さくら市</t>
    <rPh sb="3" eb="4">
      <t>シ</t>
    </rPh>
    <phoneticPr fontId="5"/>
  </si>
  <si>
    <t>富山市</t>
    <rPh sb="0" eb="3">
      <t>トヤマシ</t>
    </rPh>
    <phoneticPr fontId="5"/>
  </si>
  <si>
    <t>下野市</t>
    <rPh sb="0" eb="3">
      <t>シモツケシ</t>
    </rPh>
    <phoneticPr fontId="5"/>
  </si>
  <si>
    <t>黒部市</t>
    <rPh sb="0" eb="3">
      <t>クロベシ</t>
    </rPh>
    <phoneticPr fontId="5"/>
  </si>
  <si>
    <t>野木町</t>
    <rPh sb="0" eb="3">
      <t>ノギマチ</t>
    </rPh>
    <phoneticPr fontId="5"/>
  </si>
  <si>
    <t>砺波市</t>
    <rPh sb="0" eb="3">
      <t>トナミシ</t>
    </rPh>
    <phoneticPr fontId="5"/>
  </si>
  <si>
    <t>高崎市</t>
    <rPh sb="0" eb="3">
      <t>タカサキシ</t>
    </rPh>
    <phoneticPr fontId="5"/>
  </si>
  <si>
    <t>南砺市</t>
    <rPh sb="0" eb="3">
      <t>ナントシ</t>
    </rPh>
    <phoneticPr fontId="5"/>
  </si>
  <si>
    <t>明和町</t>
    <rPh sb="0" eb="3">
      <t>メイワチョウ</t>
    </rPh>
    <phoneticPr fontId="5"/>
  </si>
  <si>
    <t>加賀市</t>
    <rPh sb="0" eb="3">
      <t>カガシ</t>
    </rPh>
    <phoneticPr fontId="5"/>
  </si>
  <si>
    <t>川越市</t>
    <rPh sb="0" eb="3">
      <t>カワゴエシ</t>
    </rPh>
    <phoneticPr fontId="5"/>
  </si>
  <si>
    <t>白山市</t>
    <rPh sb="0" eb="3">
      <t>ハクサンシ</t>
    </rPh>
    <phoneticPr fontId="5"/>
  </si>
  <si>
    <t>川口市</t>
    <rPh sb="0" eb="3">
      <t>カワグチシ</t>
    </rPh>
    <phoneticPr fontId="5"/>
  </si>
  <si>
    <t>鰺ヶ沢町</t>
  </si>
  <si>
    <t>南越前町</t>
    <rPh sb="0" eb="1">
      <t>ミナミ</t>
    </rPh>
    <rPh sb="1" eb="3">
      <t>エチゼン</t>
    </rPh>
    <rPh sb="3" eb="4">
      <t>マチ</t>
    </rPh>
    <phoneticPr fontId="5"/>
  </si>
  <si>
    <t>行田市</t>
    <rPh sb="0" eb="3">
      <t>ギョウダシ</t>
    </rPh>
    <phoneticPr fontId="5"/>
  </si>
  <si>
    <t>長野市</t>
    <rPh sb="0" eb="3">
      <t>ナガノシ</t>
    </rPh>
    <phoneticPr fontId="5"/>
  </si>
  <si>
    <t>所沢市</t>
    <rPh sb="0" eb="3">
      <t>トコロザワシ</t>
    </rPh>
    <phoneticPr fontId="5"/>
  </si>
  <si>
    <t>高山市</t>
    <rPh sb="0" eb="3">
      <t>タカヤマシ</t>
    </rPh>
    <phoneticPr fontId="5"/>
  </si>
  <si>
    <t>飯能市</t>
    <rPh sb="0" eb="3">
      <t>ハンノウシ</t>
    </rPh>
    <phoneticPr fontId="5"/>
  </si>
  <si>
    <t>飛騨市</t>
    <rPh sb="0" eb="2">
      <t>ヒダ</t>
    </rPh>
    <rPh sb="2" eb="3">
      <t>シ</t>
    </rPh>
    <phoneticPr fontId="5"/>
  </si>
  <si>
    <t>加須市</t>
    <rPh sb="0" eb="3">
      <t>カゾシ</t>
    </rPh>
    <phoneticPr fontId="5"/>
  </si>
  <si>
    <t>揖斐川町</t>
    <rPh sb="0" eb="3">
      <t>イビガワ</t>
    </rPh>
    <rPh sb="3" eb="4">
      <t>マチ</t>
    </rPh>
    <phoneticPr fontId="5"/>
  </si>
  <si>
    <t>春日部市</t>
    <rPh sb="0" eb="4">
      <t>カスカベシ</t>
    </rPh>
    <phoneticPr fontId="5"/>
  </si>
  <si>
    <t>長浜市</t>
    <rPh sb="0" eb="3">
      <t>ナガハマシ</t>
    </rPh>
    <phoneticPr fontId="5"/>
  </si>
  <si>
    <t>羽生市</t>
    <rPh sb="0" eb="3">
      <t>ハニュウシ</t>
    </rPh>
    <phoneticPr fontId="5"/>
  </si>
  <si>
    <t>鴻巣市</t>
    <rPh sb="0" eb="3">
      <t>コウノスシ</t>
    </rPh>
    <phoneticPr fontId="5"/>
  </si>
  <si>
    <t>深谷市</t>
    <rPh sb="0" eb="3">
      <t>フカヤシ</t>
    </rPh>
    <phoneticPr fontId="5"/>
  </si>
  <si>
    <t>上尾市</t>
    <rPh sb="0" eb="3">
      <t>アゲオシ</t>
    </rPh>
    <phoneticPr fontId="5"/>
  </si>
  <si>
    <t>草加市</t>
    <rPh sb="0" eb="3">
      <t>ソウカシ</t>
    </rPh>
    <phoneticPr fontId="5"/>
  </si>
  <si>
    <t>越谷市</t>
    <rPh sb="0" eb="3">
      <t>コシガヤシ</t>
    </rPh>
    <phoneticPr fontId="5"/>
  </si>
  <si>
    <t>戸田市</t>
    <rPh sb="0" eb="3">
      <t>トダシ</t>
    </rPh>
    <phoneticPr fontId="5"/>
  </si>
  <si>
    <t>入間市</t>
    <rPh sb="0" eb="3">
      <t>イルマシ</t>
    </rPh>
    <phoneticPr fontId="5"/>
  </si>
  <si>
    <t>久喜市</t>
    <rPh sb="0" eb="3">
      <t>クキシ</t>
    </rPh>
    <phoneticPr fontId="5"/>
  </si>
  <si>
    <t>北本市</t>
    <rPh sb="0" eb="3">
      <t>キタモトシ</t>
    </rPh>
    <phoneticPr fontId="5"/>
  </si>
  <si>
    <t>八潮市</t>
    <rPh sb="0" eb="3">
      <t>ヤシオシ</t>
    </rPh>
    <phoneticPr fontId="5"/>
  </si>
  <si>
    <t>三郷市</t>
    <rPh sb="0" eb="3">
      <t>ミサトシ</t>
    </rPh>
    <phoneticPr fontId="5"/>
  </si>
  <si>
    <t>蓮田市</t>
    <rPh sb="0" eb="3">
      <t>ハスダシ</t>
    </rPh>
    <phoneticPr fontId="5"/>
  </si>
  <si>
    <t>幸手市</t>
    <rPh sb="0" eb="3">
      <t>サッテシ</t>
    </rPh>
    <phoneticPr fontId="5"/>
  </si>
  <si>
    <t>吉川市</t>
    <rPh sb="0" eb="3">
      <t>ヨシカワシ</t>
    </rPh>
    <phoneticPr fontId="5"/>
  </si>
  <si>
    <t>白岡市</t>
    <rPh sb="0" eb="1">
      <t>シロ</t>
    </rPh>
    <rPh sb="1" eb="2">
      <t>オカ</t>
    </rPh>
    <rPh sb="2" eb="3">
      <t>シ</t>
    </rPh>
    <phoneticPr fontId="5"/>
  </si>
  <si>
    <t>伊奈町</t>
    <rPh sb="0" eb="3">
      <t>イナマチ</t>
    </rPh>
    <phoneticPr fontId="5"/>
  </si>
  <si>
    <t>三芳町</t>
    <rPh sb="0" eb="3">
      <t>ミヨシマチ</t>
    </rPh>
    <phoneticPr fontId="5"/>
  </si>
  <si>
    <t>川島町</t>
    <rPh sb="0" eb="2">
      <t>カワシマ</t>
    </rPh>
    <rPh sb="2" eb="3">
      <t>チョウ</t>
    </rPh>
    <phoneticPr fontId="5"/>
  </si>
  <si>
    <t>鳩山町</t>
    <rPh sb="0" eb="2">
      <t>ハトヤマ</t>
    </rPh>
    <rPh sb="2" eb="3">
      <t>マチ</t>
    </rPh>
    <phoneticPr fontId="5"/>
  </si>
  <si>
    <t>ときがわ町</t>
    <rPh sb="4" eb="5">
      <t>マチ</t>
    </rPh>
    <phoneticPr fontId="5"/>
  </si>
  <si>
    <t>盛岡市</t>
    <rPh sb="0" eb="3">
      <t>モリオカシ</t>
    </rPh>
    <phoneticPr fontId="5"/>
  </si>
  <si>
    <t>宮代町</t>
    <rPh sb="0" eb="3">
      <t>ミヤシロマチ</t>
    </rPh>
    <phoneticPr fontId="5"/>
  </si>
  <si>
    <t>花巻市</t>
    <rPh sb="0" eb="3">
      <t>ハナマキシ</t>
    </rPh>
    <phoneticPr fontId="5"/>
  </si>
  <si>
    <t>杉戸町</t>
    <rPh sb="0" eb="2">
      <t>スギト</t>
    </rPh>
    <rPh sb="2" eb="3">
      <t>チョウ</t>
    </rPh>
    <phoneticPr fontId="5"/>
  </si>
  <si>
    <t>北上市</t>
    <rPh sb="0" eb="3">
      <t>キタカミシ</t>
    </rPh>
    <phoneticPr fontId="5"/>
  </si>
  <si>
    <t>松伏町</t>
    <rPh sb="0" eb="2">
      <t>マツブセ</t>
    </rPh>
    <rPh sb="2" eb="3">
      <t>マチ</t>
    </rPh>
    <phoneticPr fontId="5"/>
  </si>
  <si>
    <t>久慈市</t>
    <rPh sb="0" eb="3">
      <t>クジシ</t>
    </rPh>
    <phoneticPr fontId="5"/>
  </si>
  <si>
    <t>滑川町</t>
    <rPh sb="0" eb="2">
      <t>ナメカワ</t>
    </rPh>
    <rPh sb="2" eb="3">
      <t>マチ</t>
    </rPh>
    <phoneticPr fontId="5"/>
  </si>
  <si>
    <t>遠野市</t>
    <rPh sb="0" eb="3">
      <t>トオノシ</t>
    </rPh>
    <phoneticPr fontId="5"/>
  </si>
  <si>
    <t>野田市</t>
    <rPh sb="0" eb="3">
      <t>ノダシ</t>
    </rPh>
    <phoneticPr fontId="5"/>
  </si>
  <si>
    <t>一関市</t>
    <rPh sb="0" eb="3">
      <t>イチノセキシ</t>
    </rPh>
    <phoneticPr fontId="5"/>
  </si>
  <si>
    <t>茂原市</t>
    <rPh sb="0" eb="2">
      <t>モバラ</t>
    </rPh>
    <rPh sb="2" eb="3">
      <t>シ</t>
    </rPh>
    <phoneticPr fontId="5"/>
  </si>
  <si>
    <t>二戸市</t>
    <rPh sb="0" eb="3">
      <t>ニノヘシ</t>
    </rPh>
    <phoneticPr fontId="5"/>
  </si>
  <si>
    <t>東金市</t>
    <rPh sb="0" eb="3">
      <t>トウガネシ</t>
    </rPh>
    <phoneticPr fontId="5"/>
  </si>
  <si>
    <t>柏市</t>
    <rPh sb="0" eb="2">
      <t>カシワシ</t>
    </rPh>
    <phoneticPr fontId="5"/>
  </si>
  <si>
    <t>奥州市</t>
    <rPh sb="0" eb="3">
      <t>オウシュウシ</t>
    </rPh>
    <phoneticPr fontId="5"/>
  </si>
  <si>
    <t>流山市</t>
    <rPh sb="0" eb="3">
      <t>ナガレヤマシ</t>
    </rPh>
    <phoneticPr fontId="5"/>
  </si>
  <si>
    <t>滝沢市</t>
    <rPh sb="0" eb="2">
      <t>タキザワ</t>
    </rPh>
    <rPh sb="2" eb="3">
      <t>シ</t>
    </rPh>
    <phoneticPr fontId="5"/>
  </si>
  <si>
    <t>白井市</t>
    <rPh sb="0" eb="3">
      <t>シロイシ</t>
    </rPh>
    <phoneticPr fontId="5"/>
  </si>
  <si>
    <t>香取市</t>
    <rPh sb="0" eb="2">
      <t>カトリ</t>
    </rPh>
    <rPh sb="2" eb="3">
      <t>シ</t>
    </rPh>
    <phoneticPr fontId="5"/>
  </si>
  <si>
    <t>大網白里市</t>
    <rPh sb="0" eb="4">
      <t>オオアミシラサト</t>
    </rPh>
    <rPh sb="4" eb="5">
      <t>シ</t>
    </rPh>
    <phoneticPr fontId="5"/>
  </si>
  <si>
    <t>木更津市</t>
    <rPh sb="0" eb="4">
      <t>キサラヅシ</t>
    </rPh>
    <phoneticPr fontId="5"/>
  </si>
  <si>
    <t>君津市</t>
    <rPh sb="0" eb="3">
      <t>キミツシ</t>
    </rPh>
    <phoneticPr fontId="5"/>
  </si>
  <si>
    <t>酒々井町</t>
    <rPh sb="0" eb="4">
      <t>シスイマチ</t>
    </rPh>
    <phoneticPr fontId="5"/>
  </si>
  <si>
    <t>栄町</t>
    <rPh sb="0" eb="2">
      <t>サカエマチ</t>
    </rPh>
    <phoneticPr fontId="5"/>
  </si>
  <si>
    <t>平泉町</t>
    <rPh sb="0" eb="2">
      <t>ヒライズミ</t>
    </rPh>
    <rPh sb="2" eb="3">
      <t>マチ</t>
    </rPh>
    <phoneticPr fontId="5"/>
  </si>
  <si>
    <t>白子町</t>
    <rPh sb="0" eb="2">
      <t>シラコ</t>
    </rPh>
    <rPh sb="2" eb="3">
      <t>マチ</t>
    </rPh>
    <phoneticPr fontId="5"/>
  </si>
  <si>
    <t>長柄町</t>
    <rPh sb="0" eb="3">
      <t>ナガエマチ</t>
    </rPh>
    <phoneticPr fontId="5"/>
  </si>
  <si>
    <t>岩泉町</t>
    <rPh sb="0" eb="2">
      <t>イワイズミ</t>
    </rPh>
    <rPh sb="2" eb="3">
      <t>マチ</t>
    </rPh>
    <phoneticPr fontId="5"/>
  </si>
  <si>
    <t>長南町</t>
    <rPh sb="0" eb="3">
      <t>チョウナンマチ</t>
    </rPh>
    <phoneticPr fontId="5"/>
  </si>
  <si>
    <t>田野畑村</t>
    <rPh sb="0" eb="4">
      <t>タノハタムラ</t>
    </rPh>
    <phoneticPr fontId="5"/>
  </si>
  <si>
    <t>奥多摩町</t>
    <rPh sb="0" eb="4">
      <t>オクタママチ</t>
    </rPh>
    <phoneticPr fontId="5"/>
  </si>
  <si>
    <t>普代村</t>
    <rPh sb="0" eb="3">
      <t>フダイムラ</t>
    </rPh>
    <phoneticPr fontId="5"/>
  </si>
  <si>
    <t>三浦市</t>
    <rPh sb="0" eb="3">
      <t>ミウラシ</t>
    </rPh>
    <phoneticPr fontId="5"/>
  </si>
  <si>
    <t>秦野市</t>
    <rPh sb="0" eb="3">
      <t>ハダノシ</t>
    </rPh>
    <phoneticPr fontId="5"/>
  </si>
  <si>
    <t>葉山町</t>
    <rPh sb="0" eb="3">
      <t>ハヤママチ</t>
    </rPh>
    <phoneticPr fontId="5"/>
  </si>
  <si>
    <t>大磯町</t>
    <rPh sb="0" eb="3">
      <t>オオイソマチ</t>
    </rPh>
    <phoneticPr fontId="5"/>
  </si>
  <si>
    <t>二宮町</t>
    <rPh sb="0" eb="3">
      <t>ニノミヤマチ</t>
    </rPh>
    <phoneticPr fontId="5"/>
  </si>
  <si>
    <t>一戸町</t>
    <rPh sb="0" eb="2">
      <t>イチノヘ</t>
    </rPh>
    <rPh sb="2" eb="3">
      <t>チョウ</t>
    </rPh>
    <phoneticPr fontId="5"/>
  </si>
  <si>
    <t>中井町</t>
    <rPh sb="0" eb="3">
      <t>ナカイマチ</t>
    </rPh>
    <phoneticPr fontId="5"/>
  </si>
  <si>
    <t>登米市</t>
    <rPh sb="0" eb="2">
      <t>トヨマ</t>
    </rPh>
    <rPh sb="2" eb="3">
      <t>シ</t>
    </rPh>
    <phoneticPr fontId="5"/>
  </si>
  <si>
    <t>大井町</t>
    <rPh sb="0" eb="3">
      <t>オオイマチ</t>
    </rPh>
    <phoneticPr fontId="5"/>
  </si>
  <si>
    <t>栗原市</t>
    <rPh sb="0" eb="2">
      <t>クリハラ</t>
    </rPh>
    <rPh sb="2" eb="3">
      <t>シ</t>
    </rPh>
    <phoneticPr fontId="5"/>
  </si>
  <si>
    <t>山北町</t>
    <rPh sb="0" eb="3">
      <t>ヤマキタマチ</t>
    </rPh>
    <phoneticPr fontId="5"/>
  </si>
  <si>
    <t>清川村</t>
    <rPh sb="0" eb="3">
      <t>キヨカワムラ</t>
    </rPh>
    <phoneticPr fontId="5"/>
  </si>
  <si>
    <t>七ヶ宿町</t>
    <rPh sb="0" eb="3">
      <t>シチガシュク</t>
    </rPh>
    <rPh sb="3" eb="4">
      <t>マチ</t>
    </rPh>
    <phoneticPr fontId="5"/>
  </si>
  <si>
    <t>甲府市</t>
    <rPh sb="0" eb="3">
      <t>コウフシ</t>
    </rPh>
    <phoneticPr fontId="5"/>
  </si>
  <si>
    <t>川崎町</t>
    <rPh sb="0" eb="2">
      <t>カワサキ</t>
    </rPh>
    <rPh sb="2" eb="3">
      <t>マチ</t>
    </rPh>
    <phoneticPr fontId="5"/>
  </si>
  <si>
    <t>塩尻市</t>
    <rPh sb="0" eb="3">
      <t>シオジリシ</t>
    </rPh>
    <phoneticPr fontId="5"/>
  </si>
  <si>
    <t>加美町</t>
    <rPh sb="0" eb="3">
      <t>カミマチ</t>
    </rPh>
    <phoneticPr fontId="5"/>
  </si>
  <si>
    <t>岐阜市</t>
    <rPh sb="0" eb="3">
      <t>ギフシ</t>
    </rPh>
    <phoneticPr fontId="5"/>
  </si>
  <si>
    <t>海津市</t>
    <rPh sb="0" eb="3">
      <t>カイヅシ</t>
    </rPh>
    <phoneticPr fontId="5"/>
  </si>
  <si>
    <t>静岡市</t>
    <rPh sb="0" eb="3">
      <t>シズオカシ</t>
    </rPh>
    <phoneticPr fontId="5"/>
  </si>
  <si>
    <t>秋田市</t>
    <rPh sb="0" eb="3">
      <t>アキタシ</t>
    </rPh>
    <phoneticPr fontId="5"/>
  </si>
  <si>
    <t>沼津市</t>
    <rPh sb="0" eb="3">
      <t>ヌマヅシ</t>
    </rPh>
    <phoneticPr fontId="5"/>
  </si>
  <si>
    <t>能代市</t>
    <rPh sb="0" eb="3">
      <t>ノシロシ</t>
    </rPh>
    <phoneticPr fontId="5"/>
  </si>
  <si>
    <t>磐田市</t>
    <rPh sb="0" eb="3">
      <t>イワタシ</t>
    </rPh>
    <phoneticPr fontId="5"/>
  </si>
  <si>
    <t>御殿場市</t>
    <rPh sb="0" eb="4">
      <t>ゴテンバシ</t>
    </rPh>
    <phoneticPr fontId="5"/>
  </si>
  <si>
    <t>岡崎市</t>
    <rPh sb="0" eb="3">
      <t>オカザキシ</t>
    </rPh>
    <phoneticPr fontId="5"/>
  </si>
  <si>
    <t>瀬戸市</t>
    <rPh sb="0" eb="3">
      <t>セトシ</t>
    </rPh>
    <phoneticPr fontId="5"/>
  </si>
  <si>
    <t>春日井市</t>
    <rPh sb="0" eb="4">
      <t>カスガイシ</t>
    </rPh>
    <phoneticPr fontId="5"/>
  </si>
  <si>
    <t>潟上市</t>
    <rPh sb="0" eb="3">
      <t>カタガミシ</t>
    </rPh>
    <phoneticPr fontId="5"/>
  </si>
  <si>
    <t>豊川市</t>
    <rPh sb="0" eb="3">
      <t>トヨカワシ</t>
    </rPh>
    <phoneticPr fontId="5"/>
  </si>
  <si>
    <t>津島市</t>
    <rPh sb="0" eb="3">
      <t>ツシマシ</t>
    </rPh>
    <phoneticPr fontId="5"/>
  </si>
  <si>
    <t>碧南市</t>
    <rPh sb="0" eb="3">
      <t>ヘキナンシ</t>
    </rPh>
    <phoneticPr fontId="5"/>
  </si>
  <si>
    <t>安城市</t>
    <rPh sb="0" eb="3">
      <t>アンジョウシ</t>
    </rPh>
    <phoneticPr fontId="5"/>
  </si>
  <si>
    <t>小坂町</t>
    <rPh sb="0" eb="2">
      <t>コサカ</t>
    </rPh>
    <rPh sb="2" eb="3">
      <t>マチ</t>
    </rPh>
    <phoneticPr fontId="5"/>
  </si>
  <si>
    <t>蒲郡市</t>
    <rPh sb="0" eb="3">
      <t>ガマゴオリシ</t>
    </rPh>
    <phoneticPr fontId="5"/>
  </si>
  <si>
    <t>犬山市</t>
    <rPh sb="0" eb="3">
      <t>イヌヤマシ</t>
    </rPh>
    <phoneticPr fontId="5"/>
  </si>
  <si>
    <t>江南市</t>
    <rPh sb="0" eb="3">
      <t>コウナンシ</t>
    </rPh>
    <phoneticPr fontId="5"/>
  </si>
  <si>
    <t>稲沢市</t>
    <rPh sb="0" eb="3">
      <t>イナザワシ</t>
    </rPh>
    <phoneticPr fontId="5"/>
  </si>
  <si>
    <t>東海市</t>
    <rPh sb="0" eb="3">
      <t>トウカイシ</t>
    </rPh>
    <phoneticPr fontId="5"/>
  </si>
  <si>
    <t>大府市</t>
    <rPh sb="0" eb="3">
      <t>オオブシ</t>
    </rPh>
    <phoneticPr fontId="5"/>
  </si>
  <si>
    <t>尾張旭市</t>
    <rPh sb="0" eb="4">
      <t>オワリアサヒシ</t>
    </rPh>
    <phoneticPr fontId="5"/>
  </si>
  <si>
    <t>高浜市</t>
    <rPh sb="0" eb="3">
      <t>タカハマシ</t>
    </rPh>
    <phoneticPr fontId="5"/>
  </si>
  <si>
    <t>岩倉市</t>
    <rPh sb="0" eb="3">
      <t>イワクラシ</t>
    </rPh>
    <phoneticPr fontId="5"/>
  </si>
  <si>
    <t>美郷町</t>
    <rPh sb="0" eb="2">
      <t>ミサト</t>
    </rPh>
    <rPh sb="2" eb="3">
      <t>チョウ</t>
    </rPh>
    <phoneticPr fontId="5"/>
  </si>
  <si>
    <t>田原市</t>
    <rPh sb="0" eb="3">
      <t>タハラシ</t>
    </rPh>
    <phoneticPr fontId="5"/>
  </si>
  <si>
    <t>愛西市</t>
    <rPh sb="0" eb="1">
      <t>アイ</t>
    </rPh>
    <rPh sb="1" eb="2">
      <t>ニシ</t>
    </rPh>
    <rPh sb="2" eb="3">
      <t>シ</t>
    </rPh>
    <phoneticPr fontId="5"/>
  </si>
  <si>
    <t>北名古屋市</t>
    <rPh sb="0" eb="5">
      <t>キタナゴヤシ</t>
    </rPh>
    <phoneticPr fontId="5"/>
  </si>
  <si>
    <t>山形市</t>
    <rPh sb="0" eb="3">
      <t>ヤマガタシ</t>
    </rPh>
    <phoneticPr fontId="5"/>
  </si>
  <si>
    <t>弥富市</t>
    <rPh sb="0" eb="3">
      <t>ヤトミシ</t>
    </rPh>
    <phoneticPr fontId="5"/>
  </si>
  <si>
    <t>米沢市</t>
    <rPh sb="0" eb="2">
      <t>ヨネザワ</t>
    </rPh>
    <rPh sb="2" eb="3">
      <t>シ</t>
    </rPh>
    <phoneticPr fontId="5"/>
  </si>
  <si>
    <t>あま市</t>
    <rPh sb="2" eb="3">
      <t>シ</t>
    </rPh>
    <phoneticPr fontId="5"/>
  </si>
  <si>
    <t>新庄市</t>
    <rPh sb="0" eb="2">
      <t>シンジョウ</t>
    </rPh>
    <rPh sb="2" eb="3">
      <t>シ</t>
    </rPh>
    <phoneticPr fontId="5"/>
  </si>
  <si>
    <t>東郷町</t>
    <rPh sb="0" eb="3">
      <t>トウゴウチョウ</t>
    </rPh>
    <phoneticPr fontId="5"/>
  </si>
  <si>
    <t>寒河江市</t>
    <rPh sb="0" eb="4">
      <t>サガエシ</t>
    </rPh>
    <phoneticPr fontId="5"/>
  </si>
  <si>
    <t>豊山町</t>
    <rPh sb="0" eb="3">
      <t>トヨヤマチョウ</t>
    </rPh>
    <phoneticPr fontId="5"/>
  </si>
  <si>
    <t>大治町</t>
    <rPh sb="0" eb="1">
      <t>ダイ</t>
    </rPh>
    <rPh sb="2" eb="3">
      <t>チョウ</t>
    </rPh>
    <phoneticPr fontId="5"/>
  </si>
  <si>
    <t>蟹江町</t>
    <rPh sb="0" eb="2">
      <t>カニエ</t>
    </rPh>
    <rPh sb="2" eb="3">
      <t>マチ</t>
    </rPh>
    <phoneticPr fontId="5"/>
  </si>
  <si>
    <t>幸田町</t>
    <rPh sb="0" eb="2">
      <t>コウダ</t>
    </rPh>
    <rPh sb="2" eb="3">
      <t>マチ</t>
    </rPh>
    <phoneticPr fontId="5"/>
  </si>
  <si>
    <t>天童市</t>
    <rPh sb="0" eb="3">
      <t>テンドウシ</t>
    </rPh>
    <phoneticPr fontId="5"/>
  </si>
  <si>
    <t>津市</t>
    <rPh sb="0" eb="2">
      <t>ツシ</t>
    </rPh>
    <phoneticPr fontId="5"/>
  </si>
  <si>
    <t>東根市</t>
    <rPh sb="0" eb="3">
      <t>ヒガシネシ</t>
    </rPh>
    <phoneticPr fontId="5"/>
  </si>
  <si>
    <t>桑名市</t>
    <rPh sb="0" eb="3">
      <t>クワナシ</t>
    </rPh>
    <phoneticPr fontId="5"/>
  </si>
  <si>
    <t>亀山市</t>
    <rPh sb="0" eb="3">
      <t>カメヤマシ</t>
    </rPh>
    <phoneticPr fontId="5"/>
  </si>
  <si>
    <t>彦根市</t>
    <rPh sb="0" eb="3">
      <t>ヒコネシ</t>
    </rPh>
    <phoneticPr fontId="5"/>
  </si>
  <si>
    <t>守山市</t>
    <rPh sb="0" eb="3">
      <t>モリヤマシ</t>
    </rPh>
    <phoneticPr fontId="5"/>
  </si>
  <si>
    <t>甲賀市</t>
    <rPh sb="0" eb="3">
      <t>コウカシ</t>
    </rPh>
    <phoneticPr fontId="5"/>
  </si>
  <si>
    <t>野洲市</t>
    <rPh sb="0" eb="3">
      <t>ヤスシ</t>
    </rPh>
    <phoneticPr fontId="5"/>
  </si>
  <si>
    <t>宇治市</t>
    <rPh sb="0" eb="3">
      <t>ウジシ</t>
    </rPh>
    <phoneticPr fontId="5"/>
  </si>
  <si>
    <t>向日市</t>
    <rPh sb="0" eb="2">
      <t>ムコウ</t>
    </rPh>
    <rPh sb="2" eb="3">
      <t>シ</t>
    </rPh>
    <phoneticPr fontId="5"/>
  </si>
  <si>
    <t>八幡市</t>
    <rPh sb="0" eb="3">
      <t>ヤワタシ</t>
    </rPh>
    <phoneticPr fontId="5"/>
  </si>
  <si>
    <t>南丹市</t>
    <rPh sb="0" eb="3">
      <t>ナンタンシ</t>
    </rPh>
    <phoneticPr fontId="5"/>
  </si>
  <si>
    <t>木津川市</t>
    <rPh sb="0" eb="4">
      <t>キヅガワシ</t>
    </rPh>
    <phoneticPr fontId="5"/>
  </si>
  <si>
    <t>城陽市</t>
    <rPh sb="0" eb="3">
      <t>ジョウヨウシ</t>
    </rPh>
    <phoneticPr fontId="5"/>
  </si>
  <si>
    <t>笠置町</t>
    <rPh sb="0" eb="1">
      <t>カサ</t>
    </rPh>
    <rPh sb="1" eb="2">
      <t>オ</t>
    </rPh>
    <rPh sb="2" eb="3">
      <t>マチ</t>
    </rPh>
    <phoneticPr fontId="5"/>
  </si>
  <si>
    <t>和束町</t>
    <rPh sb="0" eb="1">
      <t>ワ</t>
    </rPh>
    <rPh sb="1" eb="2">
      <t>ツカ</t>
    </rPh>
    <rPh sb="2" eb="3">
      <t>マチ</t>
    </rPh>
    <phoneticPr fontId="5"/>
  </si>
  <si>
    <t>精華町</t>
    <rPh sb="0" eb="3">
      <t>セイカチョウ</t>
    </rPh>
    <phoneticPr fontId="5"/>
  </si>
  <si>
    <t>久御山町</t>
    <rPh sb="0" eb="1">
      <t>ヒサ</t>
    </rPh>
    <rPh sb="1" eb="2">
      <t>オン</t>
    </rPh>
    <rPh sb="2" eb="3">
      <t>ヤマ</t>
    </rPh>
    <rPh sb="3" eb="4">
      <t>マチ</t>
    </rPh>
    <phoneticPr fontId="5"/>
  </si>
  <si>
    <t>宇治田原町</t>
    <rPh sb="0" eb="3">
      <t>ウジタ</t>
    </rPh>
    <rPh sb="3" eb="4">
      <t>ハラ</t>
    </rPh>
    <rPh sb="4" eb="5">
      <t>マチ</t>
    </rPh>
    <phoneticPr fontId="5"/>
  </si>
  <si>
    <t>岸和田市</t>
    <rPh sb="0" eb="4">
      <t>キシワダシ</t>
    </rPh>
    <phoneticPr fontId="5"/>
  </si>
  <si>
    <t>泉大津市</t>
    <rPh sb="0" eb="4">
      <t>イズミオオツシ</t>
    </rPh>
    <phoneticPr fontId="5"/>
  </si>
  <si>
    <t>貝塚市</t>
    <rPh sb="0" eb="3">
      <t>カイヅカシ</t>
    </rPh>
    <phoneticPr fontId="5"/>
  </si>
  <si>
    <t>泉佐野市</t>
    <rPh sb="0" eb="4">
      <t>イズミサノシ</t>
    </rPh>
    <phoneticPr fontId="5"/>
  </si>
  <si>
    <t>会津若松市</t>
    <rPh sb="0" eb="5">
      <t>アイヅワカマツシ</t>
    </rPh>
    <phoneticPr fontId="5"/>
  </si>
  <si>
    <t>富田林市</t>
    <rPh sb="0" eb="4">
      <t>トンダバヤシシ</t>
    </rPh>
    <phoneticPr fontId="5"/>
  </si>
  <si>
    <t>河内長野市</t>
    <rPh sb="0" eb="5">
      <t>カワチナガノシ</t>
    </rPh>
    <phoneticPr fontId="5"/>
  </si>
  <si>
    <t>田村市</t>
    <rPh sb="0" eb="2">
      <t>タムラ</t>
    </rPh>
    <rPh sb="2" eb="3">
      <t>シ</t>
    </rPh>
    <phoneticPr fontId="5"/>
  </si>
  <si>
    <t>和泉市</t>
    <rPh sb="0" eb="3">
      <t>イズミシ</t>
    </rPh>
    <phoneticPr fontId="5"/>
  </si>
  <si>
    <t>藤井寺市</t>
    <rPh sb="0" eb="4">
      <t>フジイデラシ</t>
    </rPh>
    <phoneticPr fontId="5"/>
  </si>
  <si>
    <t>天栄村</t>
    <rPh sb="0" eb="1">
      <t>テン</t>
    </rPh>
    <rPh sb="1" eb="2">
      <t>サカエ</t>
    </rPh>
    <rPh sb="2" eb="3">
      <t>ムラ</t>
    </rPh>
    <phoneticPr fontId="5"/>
  </si>
  <si>
    <t>泉南市</t>
    <rPh sb="0" eb="3">
      <t>センナンシ</t>
    </rPh>
    <phoneticPr fontId="5"/>
  </si>
  <si>
    <t>阪南市</t>
    <rPh sb="0" eb="3">
      <t>ハンナンシ</t>
    </rPh>
    <phoneticPr fontId="5"/>
  </si>
  <si>
    <t>能勢町</t>
    <rPh sb="0" eb="2">
      <t>ノセ</t>
    </rPh>
    <rPh sb="2" eb="3">
      <t>マチ</t>
    </rPh>
    <phoneticPr fontId="5"/>
  </si>
  <si>
    <t>忠岡町</t>
    <rPh sb="0" eb="2">
      <t>タダオカ</t>
    </rPh>
    <rPh sb="2" eb="3">
      <t>マチ</t>
    </rPh>
    <phoneticPr fontId="5"/>
  </si>
  <si>
    <t>熊取町</t>
    <rPh sb="0" eb="2">
      <t>クマトリ</t>
    </rPh>
    <rPh sb="2" eb="3">
      <t>マチ</t>
    </rPh>
    <phoneticPr fontId="5"/>
  </si>
  <si>
    <t>田尻町</t>
    <rPh sb="0" eb="2">
      <t>タジリ</t>
    </rPh>
    <rPh sb="2" eb="3">
      <t>マチ</t>
    </rPh>
    <phoneticPr fontId="5"/>
  </si>
  <si>
    <t>岬町</t>
    <rPh sb="0" eb="1">
      <t>ミサキ</t>
    </rPh>
    <rPh sb="1" eb="2">
      <t>マチ</t>
    </rPh>
    <phoneticPr fontId="5"/>
  </si>
  <si>
    <t>太子町</t>
    <rPh sb="0" eb="2">
      <t>タイシ</t>
    </rPh>
    <rPh sb="2" eb="3">
      <t>マチ</t>
    </rPh>
    <phoneticPr fontId="5"/>
  </si>
  <si>
    <t>河南町</t>
    <rPh sb="0" eb="1">
      <t>カワ</t>
    </rPh>
    <rPh sb="1" eb="2">
      <t>ミナミ</t>
    </rPh>
    <rPh sb="2" eb="3">
      <t>マチ</t>
    </rPh>
    <phoneticPr fontId="5"/>
  </si>
  <si>
    <t>千早赤阪村</t>
    <rPh sb="0" eb="5">
      <t>チハヤアカサカムラ</t>
    </rPh>
    <phoneticPr fontId="5"/>
  </si>
  <si>
    <t>明石市</t>
    <rPh sb="0" eb="3">
      <t>アカシシ</t>
    </rPh>
    <phoneticPr fontId="5"/>
  </si>
  <si>
    <t>赤穂市</t>
    <rPh sb="0" eb="3">
      <t>アコウシ</t>
    </rPh>
    <phoneticPr fontId="5"/>
  </si>
  <si>
    <t>猪名川町</t>
    <rPh sb="0" eb="3">
      <t>イナガワ</t>
    </rPh>
    <rPh sb="3" eb="4">
      <t>マチ</t>
    </rPh>
    <phoneticPr fontId="5"/>
  </si>
  <si>
    <t>西郷村</t>
    <rPh sb="0" eb="2">
      <t>サイゴウ</t>
    </rPh>
    <rPh sb="2" eb="3">
      <t>ムラ</t>
    </rPh>
    <phoneticPr fontId="5"/>
  </si>
  <si>
    <t>大和高田市</t>
    <rPh sb="0" eb="5">
      <t>ヤマトタカダシ</t>
    </rPh>
    <phoneticPr fontId="5"/>
  </si>
  <si>
    <t>中島村</t>
    <rPh sb="0" eb="2">
      <t>ナカジマ</t>
    </rPh>
    <rPh sb="2" eb="3">
      <t>ムラ</t>
    </rPh>
    <phoneticPr fontId="5"/>
  </si>
  <si>
    <t>橿原市</t>
    <rPh sb="0" eb="3">
      <t>カシハラシ</t>
    </rPh>
    <phoneticPr fontId="5"/>
  </si>
  <si>
    <t>石川町</t>
    <rPh sb="0" eb="3">
      <t>イシカワチョウ</t>
    </rPh>
    <phoneticPr fontId="5"/>
  </si>
  <si>
    <t>生駒市</t>
    <rPh sb="0" eb="3">
      <t>イコマシ</t>
    </rPh>
    <phoneticPr fontId="5"/>
  </si>
  <si>
    <t>浅川町</t>
    <rPh sb="0" eb="2">
      <t>アサカワ</t>
    </rPh>
    <rPh sb="2" eb="3">
      <t>チョウ</t>
    </rPh>
    <phoneticPr fontId="5"/>
  </si>
  <si>
    <t>香芝市</t>
    <rPh sb="0" eb="1">
      <t>カオル</t>
    </rPh>
    <rPh sb="1" eb="2">
      <t>シバ</t>
    </rPh>
    <rPh sb="2" eb="3">
      <t>シ</t>
    </rPh>
    <phoneticPr fontId="5"/>
  </si>
  <si>
    <t>葛城市</t>
    <rPh sb="0" eb="3">
      <t>カツラギシ</t>
    </rPh>
    <phoneticPr fontId="5"/>
  </si>
  <si>
    <t>御所市</t>
    <rPh sb="0" eb="2">
      <t>ゴショ</t>
    </rPh>
    <rPh sb="2" eb="3">
      <t>シ</t>
    </rPh>
    <phoneticPr fontId="5"/>
  </si>
  <si>
    <t>川内村</t>
    <rPh sb="0" eb="2">
      <t>カワウチ</t>
    </rPh>
    <rPh sb="2" eb="3">
      <t>ムラ</t>
    </rPh>
    <phoneticPr fontId="5"/>
  </si>
  <si>
    <t>平群町</t>
    <rPh sb="0" eb="1">
      <t>ヘイ</t>
    </rPh>
    <rPh sb="1" eb="2">
      <t>グン</t>
    </rPh>
    <rPh sb="2" eb="3">
      <t>マチ</t>
    </rPh>
    <phoneticPr fontId="5"/>
  </si>
  <si>
    <t>葛尾村</t>
    <rPh sb="0" eb="1">
      <t>クズ</t>
    </rPh>
    <rPh sb="1" eb="3">
      <t>オムラ</t>
    </rPh>
    <phoneticPr fontId="5"/>
  </si>
  <si>
    <t>三郷町</t>
    <rPh sb="0" eb="2">
      <t>ミサト</t>
    </rPh>
    <rPh sb="2" eb="3">
      <t>マチ</t>
    </rPh>
    <phoneticPr fontId="5"/>
  </si>
  <si>
    <t>斑鳩町</t>
    <rPh sb="0" eb="2">
      <t>イカルガ</t>
    </rPh>
    <rPh sb="2" eb="3">
      <t>マチ</t>
    </rPh>
    <phoneticPr fontId="5"/>
  </si>
  <si>
    <t>沼田市</t>
    <rPh sb="0" eb="3">
      <t>ヌマタシ</t>
    </rPh>
    <phoneticPr fontId="5"/>
  </si>
  <si>
    <t>安堵町</t>
    <rPh sb="0" eb="2">
      <t>アンド</t>
    </rPh>
    <rPh sb="2" eb="3">
      <t>マチ</t>
    </rPh>
    <phoneticPr fontId="5"/>
  </si>
  <si>
    <t>上野村</t>
    <rPh sb="0" eb="2">
      <t>ウエノ</t>
    </rPh>
    <rPh sb="2" eb="3">
      <t>ムラ</t>
    </rPh>
    <phoneticPr fontId="5"/>
  </si>
  <si>
    <t>上牧町</t>
    <rPh sb="0" eb="3">
      <t>カミマキマチ</t>
    </rPh>
    <phoneticPr fontId="5"/>
  </si>
  <si>
    <t>南牧村</t>
    <rPh sb="0" eb="3">
      <t>ミナミマキムラ</t>
    </rPh>
    <phoneticPr fontId="5"/>
  </si>
  <si>
    <t>王寺町</t>
    <rPh sb="0" eb="1">
      <t>オウ</t>
    </rPh>
    <rPh sb="1" eb="2">
      <t>テラ</t>
    </rPh>
    <rPh sb="2" eb="3">
      <t>マチ</t>
    </rPh>
    <phoneticPr fontId="5"/>
  </si>
  <si>
    <t>長野原町</t>
    <rPh sb="0" eb="4">
      <t>ナガノハラマチ</t>
    </rPh>
    <phoneticPr fontId="5"/>
  </si>
  <si>
    <t>広陵町</t>
    <rPh sb="0" eb="2">
      <t>コウリョウ</t>
    </rPh>
    <rPh sb="2" eb="3">
      <t>マチ</t>
    </rPh>
    <phoneticPr fontId="5"/>
  </si>
  <si>
    <t>嬬恋村</t>
    <rPh sb="0" eb="3">
      <t>ツマゴイムラ</t>
    </rPh>
    <phoneticPr fontId="5"/>
  </si>
  <si>
    <t>河合町</t>
    <rPh sb="0" eb="2">
      <t>カワイ</t>
    </rPh>
    <rPh sb="2" eb="3">
      <t>マチ</t>
    </rPh>
    <phoneticPr fontId="5"/>
  </si>
  <si>
    <t>草津町</t>
    <rPh sb="0" eb="2">
      <t>クサツ</t>
    </rPh>
    <rPh sb="2" eb="3">
      <t>マチ</t>
    </rPh>
    <phoneticPr fontId="5"/>
  </si>
  <si>
    <t>和歌山市</t>
    <rPh sb="0" eb="4">
      <t>ワカヤマシ</t>
    </rPh>
    <phoneticPr fontId="5"/>
  </si>
  <si>
    <t>橋本市</t>
    <rPh sb="0" eb="2">
      <t>ハシモト</t>
    </rPh>
    <rPh sb="2" eb="3">
      <t>シ</t>
    </rPh>
    <phoneticPr fontId="5"/>
  </si>
  <si>
    <t>紀の川市</t>
    <rPh sb="0" eb="1">
      <t>キ</t>
    </rPh>
    <rPh sb="2" eb="4">
      <t>カワシ</t>
    </rPh>
    <phoneticPr fontId="5"/>
  </si>
  <si>
    <t>川場村</t>
    <rPh sb="0" eb="3">
      <t>カワバムラ</t>
    </rPh>
    <phoneticPr fontId="5"/>
  </si>
  <si>
    <t>岩出市</t>
    <rPh sb="0" eb="3">
      <t>イワデシ</t>
    </rPh>
    <phoneticPr fontId="5"/>
  </si>
  <si>
    <t>みなかみ町</t>
    <rPh sb="4" eb="5">
      <t>マチ</t>
    </rPh>
    <phoneticPr fontId="5"/>
  </si>
  <si>
    <t>かつらぎ町</t>
    <rPh sb="4" eb="5">
      <t>マチ</t>
    </rPh>
    <phoneticPr fontId="5"/>
  </si>
  <si>
    <t>高松市</t>
    <rPh sb="0" eb="3">
      <t>タカマツシ</t>
    </rPh>
    <phoneticPr fontId="5"/>
  </si>
  <si>
    <t>大野城市</t>
    <rPh sb="0" eb="4">
      <t>オオノジョウシ</t>
    </rPh>
    <phoneticPr fontId="5"/>
  </si>
  <si>
    <t>十日町市</t>
    <rPh sb="0" eb="3">
      <t>トウカマチ</t>
    </rPh>
    <rPh sb="3" eb="4">
      <t>シ</t>
    </rPh>
    <phoneticPr fontId="5"/>
  </si>
  <si>
    <t>太宰府市</t>
    <rPh sb="0" eb="4">
      <t>ダザイフシ</t>
    </rPh>
    <phoneticPr fontId="5"/>
  </si>
  <si>
    <t>見附市</t>
    <rPh sb="0" eb="3">
      <t>ミツケシ</t>
    </rPh>
    <phoneticPr fontId="5"/>
  </si>
  <si>
    <t>糸島市</t>
    <rPh sb="0" eb="2">
      <t>イトシマ</t>
    </rPh>
    <rPh sb="2" eb="3">
      <t>シ</t>
    </rPh>
    <phoneticPr fontId="5"/>
  </si>
  <si>
    <t>志免町</t>
    <rPh sb="0" eb="1">
      <t>シ</t>
    </rPh>
    <rPh sb="2" eb="3">
      <t>マチ</t>
    </rPh>
    <phoneticPr fontId="5"/>
  </si>
  <si>
    <t>新宮町</t>
    <rPh sb="0" eb="3">
      <t>シングウマチ</t>
    </rPh>
    <phoneticPr fontId="5"/>
  </si>
  <si>
    <t>粕屋町</t>
    <rPh sb="0" eb="3">
      <t>カスヤマチ</t>
    </rPh>
    <phoneticPr fontId="5"/>
  </si>
  <si>
    <t>佐賀市</t>
    <rPh sb="0" eb="3">
      <t>サガシ</t>
    </rPh>
    <phoneticPr fontId="5"/>
  </si>
  <si>
    <t>吉野ヶ里町</t>
    <rPh sb="0" eb="4">
      <t>ヨシノガリ</t>
    </rPh>
    <rPh sb="4" eb="5">
      <t>マチ</t>
    </rPh>
    <phoneticPr fontId="5"/>
  </si>
  <si>
    <t>3/100地域</t>
    <rPh sb="5" eb="7">
      <t>チイキ</t>
    </rPh>
    <phoneticPr fontId="5"/>
  </si>
  <si>
    <t>名取市</t>
    <rPh sb="0" eb="3">
      <t>ナトリシ</t>
    </rPh>
    <phoneticPr fontId="5"/>
  </si>
  <si>
    <t>村田町</t>
    <rPh sb="0" eb="3">
      <t>ムラタマチ</t>
    </rPh>
    <phoneticPr fontId="5"/>
  </si>
  <si>
    <t>利府町</t>
    <rPh sb="0" eb="3">
      <t>リフチョウ</t>
    </rPh>
    <phoneticPr fontId="5"/>
  </si>
  <si>
    <t>富士吉田市</t>
    <rPh sb="0" eb="5">
      <t>フジヨシダシ</t>
    </rPh>
    <phoneticPr fontId="5"/>
  </si>
  <si>
    <t>結城市</t>
    <rPh sb="0" eb="3">
      <t>ユウキシ</t>
    </rPh>
    <phoneticPr fontId="5"/>
  </si>
  <si>
    <t>道志村</t>
    <rPh sb="0" eb="3">
      <t>ドウシムラ</t>
    </rPh>
    <phoneticPr fontId="5"/>
  </si>
  <si>
    <t>下妻市</t>
    <rPh sb="0" eb="3">
      <t>シモツマシ</t>
    </rPh>
    <phoneticPr fontId="5"/>
  </si>
  <si>
    <t>忍野村</t>
    <rPh sb="0" eb="3">
      <t>オシノムラ</t>
    </rPh>
    <phoneticPr fontId="5"/>
  </si>
  <si>
    <t>常陸太田市</t>
    <rPh sb="0" eb="5">
      <t>ヒタチオオタシ</t>
    </rPh>
    <phoneticPr fontId="5"/>
  </si>
  <si>
    <t>山中湖村</t>
    <rPh sb="0" eb="4">
      <t>ヤマナカコムラ</t>
    </rPh>
    <phoneticPr fontId="5"/>
  </si>
  <si>
    <t>笠間市</t>
    <rPh sb="0" eb="3">
      <t>カサマシ</t>
    </rPh>
    <phoneticPr fontId="5"/>
  </si>
  <si>
    <t>鳴沢村</t>
    <rPh sb="0" eb="3">
      <t>ナルサワムラ</t>
    </rPh>
    <phoneticPr fontId="5"/>
  </si>
  <si>
    <t>鹿嶋市</t>
    <rPh sb="0" eb="3">
      <t>カシマシ</t>
    </rPh>
    <phoneticPr fontId="5"/>
  </si>
  <si>
    <t>富士河口湖町</t>
    <rPh sb="0" eb="2">
      <t>フジ</t>
    </rPh>
    <rPh sb="2" eb="6">
      <t>カワグチコマチ</t>
    </rPh>
    <phoneticPr fontId="5"/>
  </si>
  <si>
    <t>潮来市</t>
    <rPh sb="0" eb="3">
      <t>イタコシ</t>
    </rPh>
    <phoneticPr fontId="5"/>
  </si>
  <si>
    <t>筑西市</t>
    <rPh sb="0" eb="3">
      <t>チクセイシ</t>
    </rPh>
    <phoneticPr fontId="5"/>
  </si>
  <si>
    <t>桜川市</t>
    <rPh sb="0" eb="3">
      <t>サクラガワシ</t>
    </rPh>
    <phoneticPr fontId="5"/>
  </si>
  <si>
    <t>茨城町</t>
    <rPh sb="0" eb="3">
      <t>イバラキマチ</t>
    </rPh>
    <phoneticPr fontId="5"/>
  </si>
  <si>
    <t>松本市</t>
    <rPh sb="0" eb="3">
      <t>マツモトシ</t>
    </rPh>
    <phoneticPr fontId="5"/>
  </si>
  <si>
    <t>城里町</t>
    <rPh sb="0" eb="3">
      <t>シロサトマチ</t>
    </rPh>
    <phoneticPr fontId="5"/>
  </si>
  <si>
    <t>上田市</t>
    <rPh sb="0" eb="3">
      <t>ウエダシ</t>
    </rPh>
    <phoneticPr fontId="5"/>
  </si>
  <si>
    <t>八千代町</t>
    <rPh sb="0" eb="4">
      <t>ヤチヨマチ</t>
    </rPh>
    <phoneticPr fontId="5"/>
  </si>
  <si>
    <t>岡谷市</t>
    <rPh sb="0" eb="3">
      <t>オカヤシ</t>
    </rPh>
    <phoneticPr fontId="5"/>
  </si>
  <si>
    <t>栃木市</t>
    <rPh sb="0" eb="3">
      <t>トチギシ</t>
    </rPh>
    <phoneticPr fontId="5"/>
  </si>
  <si>
    <t>諏訪市</t>
    <rPh sb="0" eb="3">
      <t>スワシ</t>
    </rPh>
    <phoneticPr fontId="5"/>
  </si>
  <si>
    <t>佐野市</t>
    <rPh sb="0" eb="3">
      <t>サノシ</t>
    </rPh>
    <phoneticPr fontId="5"/>
  </si>
  <si>
    <t>須坂市</t>
    <rPh sb="0" eb="3">
      <t>スザカシ</t>
    </rPh>
    <phoneticPr fontId="5"/>
  </si>
  <si>
    <t>鹿沼市</t>
    <rPh sb="0" eb="3">
      <t>カヌマシ</t>
    </rPh>
    <phoneticPr fontId="5"/>
  </si>
  <si>
    <t>小諸市</t>
    <rPh sb="0" eb="3">
      <t>コモロシ</t>
    </rPh>
    <phoneticPr fontId="5"/>
  </si>
  <si>
    <t>日光市</t>
    <rPh sb="0" eb="3">
      <t>ニッコウシ</t>
    </rPh>
    <phoneticPr fontId="5"/>
  </si>
  <si>
    <t>伊那市</t>
    <rPh sb="0" eb="3">
      <t>イナシ</t>
    </rPh>
    <phoneticPr fontId="5"/>
  </si>
  <si>
    <t>小山市</t>
    <rPh sb="0" eb="3">
      <t>オヤマシ</t>
    </rPh>
    <phoneticPr fontId="5"/>
  </si>
  <si>
    <t>駒ヶ根市</t>
    <rPh sb="0" eb="3">
      <t>コマガネ</t>
    </rPh>
    <rPh sb="3" eb="4">
      <t>シ</t>
    </rPh>
    <phoneticPr fontId="5"/>
  </si>
  <si>
    <t>真岡市</t>
    <rPh sb="0" eb="3">
      <t>モオカシ</t>
    </rPh>
    <phoneticPr fontId="5"/>
  </si>
  <si>
    <t>中野市</t>
    <rPh sb="0" eb="3">
      <t>ナカノシ</t>
    </rPh>
    <phoneticPr fontId="5"/>
  </si>
  <si>
    <t>上三川町</t>
    <rPh sb="0" eb="1">
      <t>ウエ</t>
    </rPh>
    <rPh sb="1" eb="3">
      <t>ミカワ</t>
    </rPh>
    <rPh sb="3" eb="4">
      <t>マチ</t>
    </rPh>
    <phoneticPr fontId="5"/>
  </si>
  <si>
    <t>大町市</t>
    <rPh sb="0" eb="3">
      <t>オオマチシ</t>
    </rPh>
    <phoneticPr fontId="5"/>
  </si>
  <si>
    <t>芳賀町</t>
    <rPh sb="0" eb="2">
      <t>ハガ</t>
    </rPh>
    <rPh sb="2" eb="3">
      <t>マチ</t>
    </rPh>
    <phoneticPr fontId="5"/>
  </si>
  <si>
    <t>壬生町</t>
    <rPh sb="0" eb="3">
      <t>ミブマチ</t>
    </rPh>
    <phoneticPr fontId="5"/>
  </si>
  <si>
    <t>茅野市</t>
    <rPh sb="0" eb="3">
      <t>チノシ</t>
    </rPh>
    <phoneticPr fontId="5"/>
  </si>
  <si>
    <t>前橋市</t>
    <rPh sb="0" eb="3">
      <t>マエバシシ</t>
    </rPh>
    <phoneticPr fontId="5"/>
  </si>
  <si>
    <t>桐生市</t>
    <rPh sb="0" eb="3">
      <t>キリュウシ</t>
    </rPh>
    <phoneticPr fontId="5"/>
  </si>
  <si>
    <t>佐久市</t>
    <rPh sb="0" eb="3">
      <t>サクシ</t>
    </rPh>
    <phoneticPr fontId="5"/>
  </si>
  <si>
    <t>伊勢崎市</t>
    <rPh sb="0" eb="3">
      <t>イセサキ</t>
    </rPh>
    <rPh sb="3" eb="4">
      <t>シ</t>
    </rPh>
    <phoneticPr fontId="5"/>
  </si>
  <si>
    <t>千曲市</t>
    <rPh sb="0" eb="3">
      <t>チクマシ</t>
    </rPh>
    <phoneticPr fontId="5"/>
  </si>
  <si>
    <t>太田市</t>
    <rPh sb="0" eb="3">
      <t>オオタシ</t>
    </rPh>
    <phoneticPr fontId="5"/>
  </si>
  <si>
    <t>東御市</t>
    <rPh sb="0" eb="1">
      <t>ヒガシ</t>
    </rPh>
    <rPh sb="1" eb="2">
      <t>オン</t>
    </rPh>
    <rPh sb="2" eb="3">
      <t>シ</t>
    </rPh>
    <phoneticPr fontId="5"/>
  </si>
  <si>
    <t>安曇野市</t>
    <rPh sb="0" eb="3">
      <t>アズミノ</t>
    </rPh>
    <rPh sb="3" eb="4">
      <t>シ</t>
    </rPh>
    <phoneticPr fontId="5"/>
  </si>
  <si>
    <t>渋川市</t>
    <rPh sb="0" eb="3">
      <t>シブカワシ</t>
    </rPh>
    <phoneticPr fontId="5"/>
  </si>
  <si>
    <t>みどり市</t>
    <rPh sb="3" eb="4">
      <t>シ</t>
    </rPh>
    <phoneticPr fontId="5"/>
  </si>
  <si>
    <t>吉岡町</t>
    <rPh sb="0" eb="3">
      <t>ヨシオカマチ</t>
    </rPh>
    <phoneticPr fontId="5"/>
  </si>
  <si>
    <t>東吾妻町</t>
    <rPh sb="0" eb="1">
      <t>ヒガシ</t>
    </rPh>
    <rPh sb="1" eb="3">
      <t>アヅマ</t>
    </rPh>
    <rPh sb="3" eb="4">
      <t>マチ</t>
    </rPh>
    <phoneticPr fontId="5"/>
  </si>
  <si>
    <t>玉村町</t>
    <rPh sb="0" eb="3">
      <t>タマムラマチ</t>
    </rPh>
    <phoneticPr fontId="5"/>
  </si>
  <si>
    <t>板倉町</t>
    <rPh sb="0" eb="3">
      <t>イタクラマチ</t>
    </rPh>
    <phoneticPr fontId="5"/>
  </si>
  <si>
    <t>千代田町</t>
    <rPh sb="0" eb="4">
      <t>チヨダマチ</t>
    </rPh>
    <phoneticPr fontId="5"/>
  </si>
  <si>
    <t>大泉町</t>
    <rPh sb="0" eb="3">
      <t>オオイズミマチ</t>
    </rPh>
    <phoneticPr fontId="5"/>
  </si>
  <si>
    <t>榛東村</t>
    <rPh sb="0" eb="1">
      <t>シン</t>
    </rPh>
    <rPh sb="1" eb="2">
      <t>ヒガシ</t>
    </rPh>
    <rPh sb="2" eb="3">
      <t>ムラ</t>
    </rPh>
    <phoneticPr fontId="5"/>
  </si>
  <si>
    <t>熊谷市</t>
    <rPh sb="0" eb="3">
      <t>クマガヤシ</t>
    </rPh>
    <phoneticPr fontId="5"/>
  </si>
  <si>
    <t>日高市</t>
    <rPh sb="0" eb="3">
      <t>ヒダカシ</t>
    </rPh>
    <phoneticPr fontId="5"/>
  </si>
  <si>
    <t>毛呂山町</t>
    <rPh sb="0" eb="4">
      <t>モロヤママチ</t>
    </rPh>
    <phoneticPr fontId="5"/>
  </si>
  <si>
    <t>越生町</t>
    <rPh sb="0" eb="1">
      <t>コシ</t>
    </rPh>
    <rPh sb="1" eb="2">
      <t>ナマ</t>
    </rPh>
    <rPh sb="2" eb="3">
      <t>マチ</t>
    </rPh>
    <phoneticPr fontId="5"/>
  </si>
  <si>
    <t>嵐山町</t>
    <rPh sb="0" eb="2">
      <t>ランザン</t>
    </rPh>
    <rPh sb="2" eb="3">
      <t>マチ</t>
    </rPh>
    <phoneticPr fontId="5"/>
  </si>
  <si>
    <t>吉見町</t>
    <rPh sb="0" eb="3">
      <t>ヨシミマチ</t>
    </rPh>
    <phoneticPr fontId="5"/>
  </si>
  <si>
    <t>辰野町</t>
    <rPh sb="0" eb="2">
      <t>タツノ</t>
    </rPh>
    <rPh sb="2" eb="3">
      <t>チョウ</t>
    </rPh>
    <phoneticPr fontId="5"/>
  </si>
  <si>
    <t>鴨川市</t>
    <rPh sb="0" eb="3">
      <t>カモガワシ</t>
    </rPh>
    <phoneticPr fontId="5"/>
  </si>
  <si>
    <t>箕輪町</t>
    <rPh sb="0" eb="3">
      <t>ミノワマチ</t>
    </rPh>
    <phoneticPr fontId="5"/>
  </si>
  <si>
    <t>八街市</t>
    <rPh sb="0" eb="3">
      <t>ヤチマタシ</t>
    </rPh>
    <phoneticPr fontId="5"/>
  </si>
  <si>
    <t>飯島町</t>
    <rPh sb="0" eb="2">
      <t>イイジマ</t>
    </rPh>
    <rPh sb="2" eb="3">
      <t>マチ</t>
    </rPh>
    <phoneticPr fontId="5"/>
  </si>
  <si>
    <t>富里市</t>
    <rPh sb="0" eb="3">
      <t>トミサトシ</t>
    </rPh>
    <phoneticPr fontId="5"/>
  </si>
  <si>
    <t>南箕輪村</t>
    <rPh sb="0" eb="1">
      <t>ミナミ</t>
    </rPh>
    <rPh sb="1" eb="3">
      <t>ミノワ</t>
    </rPh>
    <rPh sb="3" eb="4">
      <t>ムラ</t>
    </rPh>
    <phoneticPr fontId="5"/>
  </si>
  <si>
    <t>山武市</t>
    <rPh sb="0" eb="3">
      <t>サンムシ</t>
    </rPh>
    <phoneticPr fontId="5"/>
  </si>
  <si>
    <t>宮田村</t>
    <rPh sb="0" eb="2">
      <t>ミヤタ</t>
    </rPh>
    <rPh sb="2" eb="3">
      <t>ムラ</t>
    </rPh>
    <phoneticPr fontId="5"/>
  </si>
  <si>
    <t>九十九里町</t>
    <rPh sb="0" eb="5">
      <t>クジュウクリマチ</t>
    </rPh>
    <phoneticPr fontId="5"/>
  </si>
  <si>
    <t>阿智村</t>
    <rPh sb="0" eb="3">
      <t>アチムラ</t>
    </rPh>
    <phoneticPr fontId="5"/>
  </si>
  <si>
    <t>芝山町</t>
    <rPh sb="0" eb="3">
      <t>シバヤママチ</t>
    </rPh>
    <phoneticPr fontId="5"/>
  </si>
  <si>
    <t>平谷村</t>
    <rPh sb="0" eb="2">
      <t>ヒラタニ</t>
    </rPh>
    <rPh sb="2" eb="3">
      <t>ムラ</t>
    </rPh>
    <phoneticPr fontId="5"/>
  </si>
  <si>
    <t>根羽村</t>
    <rPh sb="0" eb="1">
      <t>ネ</t>
    </rPh>
    <rPh sb="1" eb="2">
      <t>ハネ</t>
    </rPh>
    <rPh sb="2" eb="3">
      <t>ムラ</t>
    </rPh>
    <phoneticPr fontId="5"/>
  </si>
  <si>
    <t>武蔵村山市</t>
    <rPh sb="0" eb="5">
      <t>ムサシムラヤマシ</t>
    </rPh>
    <phoneticPr fontId="5"/>
  </si>
  <si>
    <t>下條村</t>
    <rPh sb="0" eb="3">
      <t>シモジョウムラ</t>
    </rPh>
    <phoneticPr fontId="5"/>
  </si>
  <si>
    <t>瑞穂町</t>
    <rPh sb="0" eb="3">
      <t>ミズホマチ</t>
    </rPh>
    <phoneticPr fontId="5"/>
  </si>
  <si>
    <t>売木村</t>
    <rPh sb="0" eb="1">
      <t>ウ</t>
    </rPh>
    <rPh sb="1" eb="2">
      <t>キ</t>
    </rPh>
    <rPh sb="2" eb="3">
      <t>ムラ</t>
    </rPh>
    <phoneticPr fontId="5"/>
  </si>
  <si>
    <t>箱根町</t>
    <rPh sb="0" eb="3">
      <t>ハコネマチ</t>
    </rPh>
    <phoneticPr fontId="5"/>
  </si>
  <si>
    <t>大鹿村</t>
    <rPh sb="0" eb="2">
      <t>オオシカ</t>
    </rPh>
    <rPh sb="2" eb="3">
      <t>ムラ</t>
    </rPh>
    <phoneticPr fontId="5"/>
  </si>
  <si>
    <t>新潟市</t>
    <rPh sb="0" eb="3">
      <t>ニイガタシ</t>
    </rPh>
    <phoneticPr fontId="5"/>
  </si>
  <si>
    <t>上松町</t>
    <rPh sb="0" eb="3">
      <t>カミマツチョウ</t>
    </rPh>
    <phoneticPr fontId="5"/>
  </si>
  <si>
    <t>木祖村</t>
    <rPh sb="0" eb="3">
      <t>キソムラ</t>
    </rPh>
    <phoneticPr fontId="5"/>
  </si>
  <si>
    <t>王滝村</t>
    <rPh sb="0" eb="3">
      <t>オウタキムラ</t>
    </rPh>
    <phoneticPr fontId="5"/>
  </si>
  <si>
    <t>大桑村</t>
    <rPh sb="0" eb="3">
      <t>オオクワムラ</t>
    </rPh>
    <phoneticPr fontId="5"/>
  </si>
  <si>
    <t>木曽町</t>
    <rPh sb="0" eb="2">
      <t>キソ</t>
    </rPh>
    <rPh sb="2" eb="3">
      <t>チョウ</t>
    </rPh>
    <phoneticPr fontId="5"/>
  </si>
  <si>
    <t>舟橋村</t>
    <rPh sb="0" eb="3">
      <t>フナハシムラ</t>
    </rPh>
    <phoneticPr fontId="5"/>
  </si>
  <si>
    <t>金沢市</t>
    <rPh sb="0" eb="3">
      <t>カナザワシ</t>
    </rPh>
    <phoneticPr fontId="5"/>
  </si>
  <si>
    <t>津幡町</t>
    <rPh sb="0" eb="3">
      <t>ツバタマチ</t>
    </rPh>
    <phoneticPr fontId="5"/>
  </si>
  <si>
    <t>内灘町</t>
    <rPh sb="0" eb="3">
      <t>ウチナダマチ</t>
    </rPh>
    <phoneticPr fontId="5"/>
  </si>
  <si>
    <t>福井市</t>
    <rPh sb="0" eb="3">
      <t>フクイシ</t>
    </rPh>
    <phoneticPr fontId="5"/>
  </si>
  <si>
    <t>南アルプス市</t>
    <rPh sb="0" eb="1">
      <t>ミナミ</t>
    </rPh>
    <rPh sb="5" eb="6">
      <t>シ</t>
    </rPh>
    <phoneticPr fontId="5"/>
  </si>
  <si>
    <t>甲斐市</t>
    <rPh sb="0" eb="3">
      <t>カイシ</t>
    </rPh>
    <phoneticPr fontId="5"/>
  </si>
  <si>
    <t>上野原市</t>
    <rPh sb="0" eb="4">
      <t>ウエノハラシ</t>
    </rPh>
    <phoneticPr fontId="5"/>
  </si>
  <si>
    <t>中央市</t>
    <rPh sb="0" eb="2">
      <t>チュウオウ</t>
    </rPh>
    <rPh sb="2" eb="3">
      <t>シ</t>
    </rPh>
    <phoneticPr fontId="5"/>
  </si>
  <si>
    <t>市川三郷町</t>
    <rPh sb="0" eb="2">
      <t>イチカワ</t>
    </rPh>
    <rPh sb="2" eb="4">
      <t>ミサト</t>
    </rPh>
    <rPh sb="4" eb="5">
      <t>マチ</t>
    </rPh>
    <phoneticPr fontId="5"/>
  </si>
  <si>
    <t>早川町</t>
    <rPh sb="0" eb="2">
      <t>ハヤカワ</t>
    </rPh>
    <rPh sb="2" eb="3">
      <t>マチ</t>
    </rPh>
    <phoneticPr fontId="5"/>
  </si>
  <si>
    <t>身延町</t>
    <rPh sb="0" eb="2">
      <t>ミノブ</t>
    </rPh>
    <rPh sb="2" eb="3">
      <t>マチ</t>
    </rPh>
    <phoneticPr fontId="5"/>
  </si>
  <si>
    <t>南部町</t>
    <rPh sb="0" eb="2">
      <t>ナンブ</t>
    </rPh>
    <rPh sb="2" eb="3">
      <t>マチ</t>
    </rPh>
    <phoneticPr fontId="5"/>
  </si>
  <si>
    <t>昭和町</t>
    <rPh sb="0" eb="2">
      <t>ショウワ</t>
    </rPh>
    <rPh sb="2" eb="3">
      <t>マチ</t>
    </rPh>
    <phoneticPr fontId="5"/>
  </si>
  <si>
    <t>富士河口湖町</t>
    <rPh sb="0" eb="2">
      <t>フジ</t>
    </rPh>
    <rPh sb="2" eb="5">
      <t>カワグチコ</t>
    </rPh>
    <rPh sb="5" eb="6">
      <t>マチ</t>
    </rPh>
    <phoneticPr fontId="5"/>
  </si>
  <si>
    <t>道志村</t>
    <rPh sb="0" eb="1">
      <t>ドウ</t>
    </rPh>
    <rPh sb="1" eb="2">
      <t>シ</t>
    </rPh>
    <rPh sb="2" eb="3">
      <t>ムラ</t>
    </rPh>
    <phoneticPr fontId="5"/>
  </si>
  <si>
    <t>飯田市</t>
    <rPh sb="0" eb="3">
      <t>イイダシ</t>
    </rPh>
    <phoneticPr fontId="5"/>
  </si>
  <si>
    <t>郡上市</t>
    <rPh sb="0" eb="3">
      <t>グジョウシ</t>
    </rPh>
    <phoneticPr fontId="5"/>
  </si>
  <si>
    <t>安芸太田町</t>
    <rPh sb="0" eb="5">
      <t>アキオオタチョウ</t>
    </rPh>
    <phoneticPr fontId="5"/>
  </si>
  <si>
    <t>長和町</t>
    <rPh sb="0" eb="3">
      <t>ナガワマチ</t>
    </rPh>
    <phoneticPr fontId="5"/>
  </si>
  <si>
    <t>下諏訪町</t>
    <rPh sb="0" eb="4">
      <t>シモスワマチ</t>
    </rPh>
    <phoneticPr fontId="5"/>
  </si>
  <si>
    <t>辰野町</t>
    <rPh sb="0" eb="3">
      <t>タツノマチ</t>
    </rPh>
    <phoneticPr fontId="5"/>
  </si>
  <si>
    <t>木曽町</t>
    <rPh sb="0" eb="3">
      <t>キソマチ</t>
    </rPh>
    <phoneticPr fontId="5"/>
  </si>
  <si>
    <t>南箕輪村</t>
    <rPh sb="0" eb="4">
      <t>ミナミミノワムラ</t>
    </rPh>
    <phoneticPr fontId="5"/>
  </si>
  <si>
    <t>朝日村</t>
    <rPh sb="0" eb="2">
      <t>アサヒ</t>
    </rPh>
    <rPh sb="2" eb="3">
      <t>ムラ</t>
    </rPh>
    <phoneticPr fontId="5"/>
  </si>
  <si>
    <t>筑北村</t>
    <rPh sb="0" eb="1">
      <t>ツク</t>
    </rPh>
    <rPh sb="1" eb="3">
      <t>キタムラ</t>
    </rPh>
    <phoneticPr fontId="5"/>
  </si>
  <si>
    <t>大垣市</t>
    <rPh sb="0" eb="3">
      <t>オオガキシ</t>
    </rPh>
    <phoneticPr fontId="5"/>
  </si>
  <si>
    <t>多治見市</t>
    <rPh sb="0" eb="4">
      <t>タジミシ</t>
    </rPh>
    <phoneticPr fontId="5"/>
  </si>
  <si>
    <t>関市</t>
    <rPh sb="0" eb="2">
      <t>セキシ</t>
    </rPh>
    <phoneticPr fontId="5"/>
  </si>
  <si>
    <t>羽島市</t>
    <rPh sb="0" eb="3">
      <t>ハシマシ</t>
    </rPh>
    <phoneticPr fontId="5"/>
  </si>
  <si>
    <t>美濃加茂市</t>
    <rPh sb="0" eb="5">
      <t>ミノカモシ</t>
    </rPh>
    <phoneticPr fontId="5"/>
  </si>
  <si>
    <t>土岐市</t>
    <rPh sb="0" eb="3">
      <t>トキシ</t>
    </rPh>
    <phoneticPr fontId="5"/>
  </si>
  <si>
    <t>各務原市</t>
    <rPh sb="0" eb="4">
      <t>カガミハラシ</t>
    </rPh>
    <phoneticPr fontId="5"/>
  </si>
  <si>
    <t>可児市</t>
    <rPh sb="0" eb="2">
      <t>カニ</t>
    </rPh>
    <rPh sb="2" eb="3">
      <t>シ</t>
    </rPh>
    <phoneticPr fontId="5"/>
  </si>
  <si>
    <t>瑞穂市</t>
    <rPh sb="0" eb="3">
      <t>ミズホシ</t>
    </rPh>
    <phoneticPr fontId="5"/>
  </si>
  <si>
    <t>本巣市</t>
    <rPh sb="0" eb="2">
      <t>モトス</t>
    </rPh>
    <rPh sb="2" eb="3">
      <t>シ</t>
    </rPh>
    <phoneticPr fontId="5"/>
  </si>
  <si>
    <t>岐南町</t>
    <rPh sb="0" eb="2">
      <t>ギナン</t>
    </rPh>
    <rPh sb="2" eb="3">
      <t>チョウ</t>
    </rPh>
    <phoneticPr fontId="5"/>
  </si>
  <si>
    <t>笠松町</t>
    <rPh sb="0" eb="2">
      <t>カサマツ</t>
    </rPh>
    <rPh sb="2" eb="3">
      <t>マチ</t>
    </rPh>
    <phoneticPr fontId="5"/>
  </si>
  <si>
    <t>神戸町</t>
    <rPh sb="0" eb="2">
      <t>コウベ</t>
    </rPh>
    <rPh sb="2" eb="3">
      <t>マチ</t>
    </rPh>
    <phoneticPr fontId="5"/>
  </si>
  <si>
    <t>安八町</t>
    <rPh sb="0" eb="1">
      <t>ヤス</t>
    </rPh>
    <rPh sb="1" eb="2">
      <t>ハチ</t>
    </rPh>
    <rPh sb="2" eb="3">
      <t>マチ</t>
    </rPh>
    <phoneticPr fontId="5"/>
  </si>
  <si>
    <t>北方町</t>
    <rPh sb="0" eb="2">
      <t>ホッポウ</t>
    </rPh>
    <rPh sb="2" eb="3">
      <t>マチ</t>
    </rPh>
    <phoneticPr fontId="5"/>
  </si>
  <si>
    <t>坂祝町</t>
    <rPh sb="0" eb="1">
      <t>サカ</t>
    </rPh>
    <rPh sb="1" eb="2">
      <t>イワ</t>
    </rPh>
    <rPh sb="2" eb="3">
      <t>マチ</t>
    </rPh>
    <phoneticPr fontId="5"/>
  </si>
  <si>
    <t>八百津町</t>
    <rPh sb="0" eb="3">
      <t>ヤオツ</t>
    </rPh>
    <rPh sb="3" eb="4">
      <t>チョウ</t>
    </rPh>
    <phoneticPr fontId="5"/>
  </si>
  <si>
    <t>御嵩町</t>
    <rPh sb="0" eb="1">
      <t>オン</t>
    </rPh>
    <rPh sb="1" eb="2">
      <t>タカ</t>
    </rPh>
    <rPh sb="2" eb="3">
      <t>マチ</t>
    </rPh>
    <phoneticPr fontId="5"/>
  </si>
  <si>
    <t>浜松市</t>
    <rPh sb="0" eb="3">
      <t>ハママツシ</t>
    </rPh>
    <phoneticPr fontId="5"/>
  </si>
  <si>
    <t>三島市</t>
    <rPh sb="0" eb="3">
      <t>ミシマシ</t>
    </rPh>
    <phoneticPr fontId="5"/>
  </si>
  <si>
    <t>富士宮市</t>
    <rPh sb="0" eb="4">
      <t>フジノミヤシ</t>
    </rPh>
    <phoneticPr fontId="5"/>
  </si>
  <si>
    <t>島田市</t>
    <rPh sb="0" eb="3">
      <t>シマダシ</t>
    </rPh>
    <phoneticPr fontId="5"/>
  </si>
  <si>
    <t>富士市</t>
    <rPh sb="0" eb="3">
      <t>フジシ</t>
    </rPh>
    <phoneticPr fontId="5"/>
  </si>
  <si>
    <t>焼津市</t>
    <rPh sb="0" eb="3">
      <t>ヤイヅシ</t>
    </rPh>
    <phoneticPr fontId="5"/>
  </si>
  <si>
    <t>掛川市</t>
    <rPh sb="0" eb="3">
      <t>カケガワシ</t>
    </rPh>
    <phoneticPr fontId="5"/>
  </si>
  <si>
    <t>藤枝市</t>
    <rPh sb="0" eb="3">
      <t>フジエダシ</t>
    </rPh>
    <phoneticPr fontId="5"/>
  </si>
  <si>
    <t>袋井市</t>
    <rPh sb="0" eb="3">
      <t>フクロイシ</t>
    </rPh>
    <phoneticPr fontId="5"/>
  </si>
  <si>
    <t>湖西市</t>
    <rPh sb="0" eb="2">
      <t>コセイ</t>
    </rPh>
    <rPh sb="2" eb="3">
      <t>シ</t>
    </rPh>
    <phoneticPr fontId="5"/>
  </si>
  <si>
    <t>函南町</t>
    <rPh sb="0" eb="2">
      <t>カンナミ</t>
    </rPh>
    <rPh sb="2" eb="3">
      <t>チョウ</t>
    </rPh>
    <phoneticPr fontId="5"/>
  </si>
  <si>
    <t>長泉町</t>
    <rPh sb="0" eb="2">
      <t>ナガイズミ</t>
    </rPh>
    <rPh sb="2" eb="3">
      <t>マチ</t>
    </rPh>
    <phoneticPr fontId="5"/>
  </si>
  <si>
    <t>小山町</t>
    <rPh sb="0" eb="2">
      <t>オヤマ</t>
    </rPh>
    <rPh sb="2" eb="3">
      <t>マチ</t>
    </rPh>
    <phoneticPr fontId="5"/>
  </si>
  <si>
    <t>川根本町</t>
    <rPh sb="0" eb="2">
      <t>カワネ</t>
    </rPh>
    <rPh sb="2" eb="4">
      <t>ホンチョウ</t>
    </rPh>
    <phoneticPr fontId="5"/>
  </si>
  <si>
    <t>豊橋市</t>
    <rPh sb="0" eb="3">
      <t>トヨハシシ</t>
    </rPh>
    <phoneticPr fontId="5"/>
  </si>
  <si>
    <t>一宮市</t>
    <rPh sb="0" eb="3">
      <t>イチノミヤシ</t>
    </rPh>
    <phoneticPr fontId="5"/>
  </si>
  <si>
    <t>半田市</t>
    <rPh sb="0" eb="3">
      <t>ハンダシ</t>
    </rPh>
    <phoneticPr fontId="5"/>
  </si>
  <si>
    <t>常滑市</t>
    <rPh sb="0" eb="3">
      <t>トコナメシ</t>
    </rPh>
    <phoneticPr fontId="5"/>
  </si>
  <si>
    <t>小牧市</t>
    <rPh sb="0" eb="3">
      <t>コマキシ</t>
    </rPh>
    <phoneticPr fontId="5"/>
  </si>
  <si>
    <t>新城市</t>
    <rPh sb="0" eb="2">
      <t>シンジョウ</t>
    </rPh>
    <rPh sb="2" eb="3">
      <t>シ</t>
    </rPh>
    <phoneticPr fontId="5"/>
  </si>
  <si>
    <t>大口町</t>
    <rPh sb="0" eb="2">
      <t>オオクチ</t>
    </rPh>
    <rPh sb="2" eb="3">
      <t>マチ</t>
    </rPh>
    <phoneticPr fontId="5"/>
  </si>
  <si>
    <t>扶桑町</t>
    <rPh sb="0" eb="2">
      <t>フソウ</t>
    </rPh>
    <rPh sb="2" eb="3">
      <t>マチ</t>
    </rPh>
    <phoneticPr fontId="5"/>
  </si>
  <si>
    <t>東浦町</t>
    <rPh sb="0" eb="2">
      <t>ヒガシウラ</t>
    </rPh>
    <rPh sb="2" eb="3">
      <t>マチ</t>
    </rPh>
    <phoneticPr fontId="5"/>
  </si>
  <si>
    <t>武豊町</t>
    <rPh sb="0" eb="2">
      <t>タケトヨ</t>
    </rPh>
    <rPh sb="2" eb="3">
      <t>マチ</t>
    </rPh>
    <phoneticPr fontId="5"/>
  </si>
  <si>
    <t>飛島村</t>
    <rPh sb="0" eb="3">
      <t>トビシマムラ</t>
    </rPh>
    <phoneticPr fontId="5"/>
  </si>
  <si>
    <t>名張市</t>
    <rPh sb="0" eb="3">
      <t>ナバリシ</t>
    </rPh>
    <phoneticPr fontId="5"/>
  </si>
  <si>
    <t>いなべ市</t>
    <rPh sb="3" eb="4">
      <t>シ</t>
    </rPh>
    <phoneticPr fontId="5"/>
  </si>
  <si>
    <t>伊賀市</t>
    <rPh sb="0" eb="3">
      <t>イガシ</t>
    </rPh>
    <phoneticPr fontId="5"/>
  </si>
  <si>
    <t>木曽岬町</t>
    <rPh sb="0" eb="2">
      <t>キソ</t>
    </rPh>
    <rPh sb="2" eb="3">
      <t>ミサキ</t>
    </rPh>
    <rPh sb="3" eb="4">
      <t>マチ</t>
    </rPh>
    <phoneticPr fontId="5"/>
  </si>
  <si>
    <t>東員町</t>
    <rPh sb="0" eb="2">
      <t>トウイン</t>
    </rPh>
    <rPh sb="2" eb="3">
      <t>マチ</t>
    </rPh>
    <phoneticPr fontId="5"/>
  </si>
  <si>
    <t>菰野町</t>
    <rPh sb="0" eb="2">
      <t>コモノ</t>
    </rPh>
    <rPh sb="2" eb="3">
      <t>マチ</t>
    </rPh>
    <phoneticPr fontId="5"/>
  </si>
  <si>
    <t>川越町</t>
    <rPh sb="0" eb="2">
      <t>カワゴエ</t>
    </rPh>
    <rPh sb="2" eb="3">
      <t>マチ</t>
    </rPh>
    <phoneticPr fontId="5"/>
  </si>
  <si>
    <t>湖南市</t>
    <rPh sb="0" eb="3">
      <t>コナンシ</t>
    </rPh>
    <phoneticPr fontId="5"/>
  </si>
  <si>
    <t>高島市</t>
    <rPh sb="0" eb="2">
      <t>タカシマ</t>
    </rPh>
    <rPh sb="2" eb="3">
      <t>シ</t>
    </rPh>
    <phoneticPr fontId="5"/>
  </si>
  <si>
    <t>東近江市</t>
    <rPh sb="0" eb="4">
      <t>ヒガシオウミシ</t>
    </rPh>
    <phoneticPr fontId="5"/>
  </si>
  <si>
    <t>米原市</t>
    <rPh sb="0" eb="3">
      <t>マイバラシ</t>
    </rPh>
    <phoneticPr fontId="5"/>
  </si>
  <si>
    <t>日野町</t>
    <rPh sb="0" eb="2">
      <t>ヒノ</t>
    </rPh>
    <rPh sb="2" eb="3">
      <t>マチ</t>
    </rPh>
    <phoneticPr fontId="5"/>
  </si>
  <si>
    <t>竜王町</t>
    <rPh sb="0" eb="2">
      <t>リュウオウ</t>
    </rPh>
    <rPh sb="2" eb="3">
      <t>マチ</t>
    </rPh>
    <phoneticPr fontId="5"/>
  </si>
  <si>
    <t>愛荘町</t>
    <rPh sb="0" eb="1">
      <t>アイ</t>
    </rPh>
    <rPh sb="1" eb="2">
      <t>ソウ</t>
    </rPh>
    <rPh sb="2" eb="3">
      <t>マチ</t>
    </rPh>
    <phoneticPr fontId="5"/>
  </si>
  <si>
    <t>多賀町</t>
    <rPh sb="0" eb="2">
      <t>タガ</t>
    </rPh>
    <rPh sb="2" eb="3">
      <t>マチ</t>
    </rPh>
    <phoneticPr fontId="5"/>
  </si>
  <si>
    <t>大山崎町</t>
    <rPh sb="0" eb="2">
      <t>オオヤマ</t>
    </rPh>
    <rPh sb="2" eb="3">
      <t>ザキ</t>
    </rPh>
    <rPh sb="3" eb="4">
      <t>マチ</t>
    </rPh>
    <phoneticPr fontId="5"/>
  </si>
  <si>
    <t>南山城村</t>
    <rPh sb="0" eb="1">
      <t>ミナミ</t>
    </rPh>
    <rPh sb="1" eb="3">
      <t>ヤマシロ</t>
    </rPh>
    <rPh sb="3" eb="4">
      <t>ムラ</t>
    </rPh>
    <phoneticPr fontId="5"/>
  </si>
  <si>
    <t>姫路市</t>
    <rPh sb="0" eb="3">
      <t>ヒメジシ</t>
    </rPh>
    <phoneticPr fontId="5"/>
  </si>
  <si>
    <t>加古川市</t>
    <rPh sb="0" eb="4">
      <t>カコガワシ</t>
    </rPh>
    <phoneticPr fontId="5"/>
  </si>
  <si>
    <t>三木市</t>
    <rPh sb="0" eb="3">
      <t>ミキシ</t>
    </rPh>
    <phoneticPr fontId="5"/>
  </si>
  <si>
    <t>小野市</t>
    <rPh sb="0" eb="3">
      <t>オノシ</t>
    </rPh>
    <phoneticPr fontId="5"/>
  </si>
  <si>
    <t>加西市</t>
    <rPh sb="0" eb="1">
      <t>カ</t>
    </rPh>
    <rPh sb="1" eb="2">
      <t>ニシ</t>
    </rPh>
    <rPh sb="2" eb="3">
      <t>シ</t>
    </rPh>
    <phoneticPr fontId="5"/>
  </si>
  <si>
    <t>加東市</t>
    <rPh sb="0" eb="3">
      <t>カトウシ</t>
    </rPh>
    <phoneticPr fontId="5"/>
  </si>
  <si>
    <t>稲美町</t>
    <rPh sb="0" eb="1">
      <t>イネ</t>
    </rPh>
    <rPh sb="1" eb="2">
      <t>ビ</t>
    </rPh>
    <rPh sb="2" eb="3">
      <t>マチ</t>
    </rPh>
    <phoneticPr fontId="5"/>
  </si>
  <si>
    <t>播磨町</t>
    <rPh sb="0" eb="2">
      <t>ハリマ</t>
    </rPh>
    <rPh sb="2" eb="3">
      <t>マチ</t>
    </rPh>
    <phoneticPr fontId="5"/>
  </si>
  <si>
    <t>桜井市</t>
    <rPh sb="0" eb="3">
      <t>サクライシ</t>
    </rPh>
    <phoneticPr fontId="5"/>
  </si>
  <si>
    <t>五條市</t>
    <rPh sb="0" eb="3">
      <t>ゴジョウシ</t>
    </rPh>
    <phoneticPr fontId="5"/>
  </si>
  <si>
    <t>宇陀市</t>
    <rPh sb="0" eb="3">
      <t>ウダシ</t>
    </rPh>
    <phoneticPr fontId="5"/>
  </si>
  <si>
    <t>三宅町</t>
    <rPh sb="0" eb="3">
      <t>ミヤケチョウ</t>
    </rPh>
    <phoneticPr fontId="5"/>
  </si>
  <si>
    <t>田原本町</t>
    <rPh sb="0" eb="2">
      <t>タワラ</t>
    </rPh>
    <rPh sb="2" eb="4">
      <t>ホンマチ</t>
    </rPh>
    <phoneticPr fontId="5"/>
  </si>
  <si>
    <t>高取町</t>
    <rPh sb="0" eb="2">
      <t>タカトリ</t>
    </rPh>
    <rPh sb="2" eb="3">
      <t>マチ</t>
    </rPh>
    <phoneticPr fontId="5"/>
  </si>
  <si>
    <t>吉野町</t>
    <rPh sb="0" eb="3">
      <t>ヨシノチョウ</t>
    </rPh>
    <phoneticPr fontId="5"/>
  </si>
  <si>
    <t>山添村</t>
    <rPh sb="0" eb="3">
      <t>ヤマゾエムラ</t>
    </rPh>
    <phoneticPr fontId="5"/>
  </si>
  <si>
    <t>曽爾村</t>
    <rPh sb="0" eb="2">
      <t>ソニ</t>
    </rPh>
    <rPh sb="2" eb="3">
      <t>ムラ</t>
    </rPh>
    <phoneticPr fontId="5"/>
  </si>
  <si>
    <t>明日香村</t>
    <rPh sb="0" eb="4">
      <t>アスカムラ</t>
    </rPh>
    <phoneticPr fontId="5"/>
  </si>
  <si>
    <t>岡山市</t>
    <rPh sb="0" eb="3">
      <t>オカヤマシ</t>
    </rPh>
    <phoneticPr fontId="5"/>
  </si>
  <si>
    <t>玉野市</t>
    <rPh sb="0" eb="3">
      <t>タマノシ</t>
    </rPh>
    <phoneticPr fontId="5"/>
  </si>
  <si>
    <t>備前市</t>
    <rPh sb="0" eb="3">
      <t>ビゼンシ</t>
    </rPh>
    <phoneticPr fontId="5"/>
  </si>
  <si>
    <t>呉市</t>
    <rPh sb="0" eb="2">
      <t>クレシ</t>
    </rPh>
    <phoneticPr fontId="5"/>
  </si>
  <si>
    <t>竹原市</t>
    <rPh sb="0" eb="3">
      <t>タケハラシ</t>
    </rPh>
    <phoneticPr fontId="5"/>
  </si>
  <si>
    <t>三原市</t>
    <rPh sb="0" eb="3">
      <t>ミハラシ</t>
    </rPh>
    <phoneticPr fontId="5"/>
  </si>
  <si>
    <t>東広島市</t>
    <rPh sb="0" eb="4">
      <t>ヒガシヒロシマシ</t>
    </rPh>
    <phoneticPr fontId="5"/>
  </si>
  <si>
    <t>廿日市市</t>
    <rPh sb="0" eb="4">
      <t>ハツカイチシ</t>
    </rPh>
    <phoneticPr fontId="5"/>
  </si>
  <si>
    <t>安芸高田市</t>
    <rPh sb="0" eb="2">
      <t>アキ</t>
    </rPh>
    <rPh sb="2" eb="5">
      <t>タカダシ</t>
    </rPh>
    <phoneticPr fontId="5"/>
  </si>
  <si>
    <t>熊野町</t>
    <rPh sb="0" eb="3">
      <t>クマノチョウ</t>
    </rPh>
    <phoneticPr fontId="5"/>
  </si>
  <si>
    <t>世羅町</t>
    <rPh sb="0" eb="3">
      <t>セラチョウ</t>
    </rPh>
    <phoneticPr fontId="5"/>
  </si>
  <si>
    <t>海田町</t>
    <rPh sb="0" eb="3">
      <t>カイタチョウ</t>
    </rPh>
    <phoneticPr fontId="5"/>
  </si>
  <si>
    <t>坂町</t>
    <rPh sb="0" eb="2">
      <t>サカチョウ</t>
    </rPh>
    <phoneticPr fontId="5"/>
  </si>
  <si>
    <t>岩国市</t>
    <rPh sb="0" eb="3">
      <t>イワクニシ</t>
    </rPh>
    <phoneticPr fontId="5"/>
  </si>
  <si>
    <t>周南市</t>
    <rPh sb="0" eb="3">
      <t>シュウナンシ</t>
    </rPh>
    <phoneticPr fontId="5"/>
  </si>
  <si>
    <t>坂出市</t>
    <rPh sb="0" eb="3">
      <t>サカイデシ</t>
    </rPh>
    <phoneticPr fontId="5"/>
  </si>
  <si>
    <t>さぬき市</t>
    <rPh sb="3" eb="4">
      <t>シ</t>
    </rPh>
    <phoneticPr fontId="5"/>
  </si>
  <si>
    <t>三木町</t>
    <rPh sb="0" eb="3">
      <t>ミキチョウ</t>
    </rPh>
    <phoneticPr fontId="5"/>
  </si>
  <si>
    <t>綾川町</t>
    <rPh sb="0" eb="2">
      <t>アヤカワ</t>
    </rPh>
    <rPh sb="2" eb="3">
      <t>チョウ</t>
    </rPh>
    <phoneticPr fontId="5"/>
  </si>
  <si>
    <t>北九州市</t>
    <rPh sb="0" eb="4">
      <t>キタキュウシュウシ</t>
    </rPh>
    <phoneticPr fontId="5"/>
  </si>
  <si>
    <t>飯塚市</t>
    <rPh sb="0" eb="3">
      <t>イイヅカシ</t>
    </rPh>
    <phoneticPr fontId="5"/>
  </si>
  <si>
    <t>筑紫野市</t>
    <rPh sb="0" eb="4">
      <t>チクシノシ</t>
    </rPh>
    <phoneticPr fontId="5"/>
  </si>
  <si>
    <t>古賀市</t>
    <rPh sb="0" eb="3">
      <t>コガシ</t>
    </rPh>
    <phoneticPr fontId="5"/>
  </si>
  <si>
    <t>宮若市</t>
    <rPh sb="0" eb="3">
      <t>ミヤワカシ</t>
    </rPh>
    <phoneticPr fontId="5"/>
  </si>
  <si>
    <t>宇美町</t>
    <rPh sb="0" eb="3">
      <t>ウミマチ</t>
    </rPh>
    <phoneticPr fontId="5"/>
  </si>
  <si>
    <t>篠栗町</t>
    <rPh sb="0" eb="1">
      <t>シノ</t>
    </rPh>
    <rPh sb="1" eb="2">
      <t>クリ</t>
    </rPh>
    <rPh sb="2" eb="3">
      <t>マチ</t>
    </rPh>
    <phoneticPr fontId="5"/>
  </si>
  <si>
    <t>須惠町</t>
    <rPh sb="0" eb="3">
      <t>スエマチ</t>
    </rPh>
    <phoneticPr fontId="5"/>
  </si>
  <si>
    <t>久山町</t>
    <rPh sb="0" eb="3">
      <t>ヒサヤママチ</t>
    </rPh>
    <phoneticPr fontId="5"/>
  </si>
  <si>
    <t>鳥栖市</t>
    <rPh sb="0" eb="3">
      <t>トスシ</t>
    </rPh>
    <phoneticPr fontId="5"/>
  </si>
  <si>
    <t>長崎市</t>
    <rPh sb="0" eb="3">
      <t>ナガサキシ</t>
    </rPh>
    <phoneticPr fontId="5"/>
  </si>
  <si>
    <t>地域区分</t>
    <rPh sb="0" eb="2">
      <t>チイキ</t>
    </rPh>
    <rPh sb="2" eb="4">
      <t>クブン</t>
    </rPh>
    <phoneticPr fontId="5"/>
  </si>
  <si>
    <t>←自動計算</t>
    <rPh sb="1" eb="5">
      <t>ジドウケイサン</t>
    </rPh>
    <phoneticPr fontId="5"/>
  </si>
  <si>
    <t>１級地</t>
    <rPh sb="1" eb="2">
      <t>キュウ</t>
    </rPh>
    <rPh sb="2" eb="3">
      <t>チ</t>
    </rPh>
    <phoneticPr fontId="5"/>
  </si>
  <si>
    <t>２級地</t>
    <rPh sb="1" eb="2">
      <t>キュウ</t>
    </rPh>
    <rPh sb="2" eb="3">
      <t>チ</t>
    </rPh>
    <phoneticPr fontId="5"/>
  </si>
  <si>
    <t>３級地</t>
    <rPh sb="1" eb="2">
      <t>キュウ</t>
    </rPh>
    <rPh sb="2" eb="3">
      <t>チ</t>
    </rPh>
    <phoneticPr fontId="5"/>
  </si>
  <si>
    <t>４級地</t>
    <rPh sb="1" eb="2">
      <t>キュウ</t>
    </rPh>
    <rPh sb="2" eb="3">
      <t>チ</t>
    </rPh>
    <phoneticPr fontId="5"/>
  </si>
  <si>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5"/>
  </si>
  <si>
    <t>有無2</t>
    <rPh sb="0" eb="2">
      <t>ウム</t>
    </rPh>
    <phoneticPr fontId="5"/>
  </si>
  <si>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5"/>
  </si>
  <si>
    <t>　（１）事業所所在地を選択</t>
    <rPh sb="4" eb="7">
      <t>ジギョウショ</t>
    </rPh>
    <rPh sb="7" eb="10">
      <t>ショザイチ</t>
    </rPh>
    <rPh sb="11" eb="13">
      <t>センタク</t>
    </rPh>
    <phoneticPr fontId="5"/>
  </si>
  <si>
    <t>処遇改善等加算Ⅰ</t>
    <rPh sb="0" eb="2">
      <t>ショグウ</t>
    </rPh>
    <rPh sb="2" eb="4">
      <t>カイゼン</t>
    </rPh>
    <rPh sb="4" eb="5">
      <t>トウ</t>
    </rPh>
    <rPh sb="5" eb="7">
      <t>カサン</t>
    </rPh>
    <phoneticPr fontId="6"/>
  </si>
  <si>
    <t>2017.7.18</t>
    <phoneticPr fontId="5"/>
  </si>
  <si>
    <t>Ver.3.1.1 処遇改善等加算Ⅰのキャリアパス要件分を修正</t>
    <rPh sb="10" eb="12">
      <t>ショグウ</t>
    </rPh>
    <rPh sb="12" eb="14">
      <t>カイゼン</t>
    </rPh>
    <rPh sb="14" eb="15">
      <t>トウ</t>
    </rPh>
    <rPh sb="15" eb="17">
      <t>カサン</t>
    </rPh>
    <rPh sb="25" eb="27">
      <t>ヨウケン</t>
    </rPh>
    <rPh sb="27" eb="28">
      <t>ブン</t>
    </rPh>
    <rPh sb="29" eb="31">
      <t>シュウセイ</t>
    </rPh>
    <phoneticPr fontId="17"/>
  </si>
  <si>
    <t>2017.8.3</t>
    <phoneticPr fontId="5"/>
  </si>
  <si>
    <t>Ver.3.1.2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17"/>
  </si>
  <si>
    <t>袖ケ浦市</t>
    <phoneticPr fontId="5"/>
  </si>
  <si>
    <t>十和田市</t>
    <rPh sb="0" eb="4">
      <t>トワダシ</t>
    </rPh>
    <phoneticPr fontId="5"/>
  </si>
  <si>
    <t>北斗市</t>
    <rPh sb="0" eb="2">
      <t>ホクト</t>
    </rPh>
    <rPh sb="2" eb="3">
      <t>シ</t>
    </rPh>
    <phoneticPr fontId="5"/>
  </si>
  <si>
    <t>鎌ケ谷市</t>
    <phoneticPr fontId="5"/>
  </si>
  <si>
    <t>金ケ崎町</t>
    <phoneticPr fontId="5"/>
  </si>
  <si>
    <t>亀岡市</t>
    <rPh sb="0" eb="2">
      <t>カメオカ</t>
    </rPh>
    <rPh sb="2" eb="3">
      <t>シ</t>
    </rPh>
    <phoneticPr fontId="5"/>
  </si>
  <si>
    <t>四條畷市</t>
    <phoneticPr fontId="5"/>
  </si>
  <si>
    <t>大多喜町</t>
    <phoneticPr fontId="5"/>
  </si>
  <si>
    <t>井手町</t>
    <rPh sb="0" eb="2">
      <t>イデ</t>
    </rPh>
    <phoneticPr fontId="5"/>
  </si>
  <si>
    <t>徳島市</t>
    <rPh sb="0" eb="3">
      <t>トクシマシ</t>
    </rPh>
    <phoneticPr fontId="5"/>
  </si>
  <si>
    <t>鳴門市</t>
    <rPh sb="0" eb="3">
      <t>ナルトシ</t>
    </rPh>
    <phoneticPr fontId="5"/>
  </si>
  <si>
    <t>小松島市</t>
    <rPh sb="0" eb="4">
      <t>コマツシマシ</t>
    </rPh>
    <phoneticPr fontId="5"/>
  </si>
  <si>
    <t>阿南市</t>
    <rPh sb="0" eb="3">
      <t>アナンシ</t>
    </rPh>
    <phoneticPr fontId="5"/>
  </si>
  <si>
    <t>美馬市</t>
    <rPh sb="0" eb="3">
      <t>ミマシ</t>
    </rPh>
    <phoneticPr fontId="5"/>
  </si>
  <si>
    <t>勝浦町</t>
    <rPh sb="0" eb="2">
      <t>カツウラ</t>
    </rPh>
    <rPh sb="2" eb="3">
      <t>マチ</t>
    </rPh>
    <phoneticPr fontId="5"/>
  </si>
  <si>
    <t>松茂町</t>
    <rPh sb="0" eb="2">
      <t>マツシゲ</t>
    </rPh>
    <rPh sb="2" eb="3">
      <t>チョウ</t>
    </rPh>
    <phoneticPr fontId="5"/>
  </si>
  <si>
    <t>北島町</t>
    <rPh sb="0" eb="2">
      <t>キタジマ</t>
    </rPh>
    <rPh sb="2" eb="3">
      <t>マチ</t>
    </rPh>
    <phoneticPr fontId="5"/>
  </si>
  <si>
    <t>藍住町</t>
    <rPh sb="0" eb="2">
      <t>アイズミ</t>
    </rPh>
    <rPh sb="2" eb="3">
      <t>マチ</t>
    </rPh>
    <phoneticPr fontId="5"/>
  </si>
  <si>
    <t>塩竈市</t>
    <phoneticPr fontId="5"/>
  </si>
  <si>
    <t>龍ケ崎市</t>
    <phoneticPr fontId="5"/>
  </si>
  <si>
    <t>一部の市町村で自動計算が正しく表示されない事象を修正</t>
    <phoneticPr fontId="5"/>
  </si>
  <si>
    <t>2017.11.10</t>
    <phoneticPr fontId="5"/>
  </si>
  <si>
    <t>５　特定加算部分</t>
    <rPh sb="2" eb="4">
      <t>トクテイ</t>
    </rPh>
    <rPh sb="4" eb="6">
      <t>カサン</t>
    </rPh>
    <rPh sb="6" eb="8">
      <t>ブブン</t>
    </rPh>
    <phoneticPr fontId="5"/>
  </si>
  <si>
    <t>　（１）処遇改善等加算Ⅱ</t>
    <rPh sb="4" eb="6">
      <t>ショグウ</t>
    </rPh>
    <rPh sb="6" eb="8">
      <t>カイゼン</t>
    </rPh>
    <rPh sb="8" eb="9">
      <t>トウ</t>
    </rPh>
    <rPh sb="9" eb="11">
      <t>カサン</t>
    </rPh>
    <phoneticPr fontId="5"/>
  </si>
  <si>
    <t>特定加算部分</t>
    <rPh sb="0" eb="2">
      <t>トクテイ</t>
    </rPh>
    <rPh sb="2" eb="4">
      <t>カサン</t>
    </rPh>
    <rPh sb="4" eb="6">
      <t>ブブン</t>
    </rPh>
    <phoneticPr fontId="5"/>
  </si>
  <si>
    <t>処遇改善等加算Ⅱ</t>
    <rPh sb="0" eb="2">
      <t>ショグウ</t>
    </rPh>
    <rPh sb="2" eb="4">
      <t>カイゼン</t>
    </rPh>
    <rPh sb="4" eb="5">
      <t>トウ</t>
    </rPh>
    <rPh sb="5" eb="7">
      <t>カサン</t>
    </rPh>
    <phoneticPr fontId="5"/>
  </si>
  <si>
    <t>基本額/処遇改善等加算Ⅰ</t>
    <rPh sb="0" eb="3">
      <t>キホンガク</t>
    </rPh>
    <rPh sb="4" eb="6">
      <t>ショグウ</t>
    </rPh>
    <rPh sb="6" eb="8">
      <t>カイゼン</t>
    </rPh>
    <rPh sb="8" eb="9">
      <t>トウ</t>
    </rPh>
    <rPh sb="9" eb="11">
      <t>カサン</t>
    </rPh>
    <phoneticPr fontId="5"/>
  </si>
  <si>
    <t>処遇改善等加算Ⅰ</t>
    <rPh sb="0" eb="7">
      <t>ショグウカイゼントウカサン</t>
    </rPh>
    <phoneticPr fontId="5"/>
  </si>
  <si>
    <t>基本額
＋処遇改善等加算Ⅰ</t>
    <rPh sb="0" eb="3">
      <t>キホンガク</t>
    </rPh>
    <phoneticPr fontId="5"/>
  </si>
  <si>
    <t>A</t>
    <phoneticPr fontId="5"/>
  </si>
  <si>
    <t>B</t>
    <phoneticPr fontId="5"/>
  </si>
  <si>
    <t>　処遇改善等加算Ⅱを適用する場合は「A」または「B」を選択</t>
    <rPh sb="1" eb="3">
      <t>ショグウ</t>
    </rPh>
    <rPh sb="3" eb="5">
      <t>カイゼン</t>
    </rPh>
    <rPh sb="5" eb="6">
      <t>トウ</t>
    </rPh>
    <rPh sb="6" eb="8">
      <t>カサン</t>
    </rPh>
    <rPh sb="10" eb="12">
      <t>テキヨウ</t>
    </rPh>
    <rPh sb="14" eb="16">
      <t>バアイ</t>
    </rPh>
    <rPh sb="27" eb="29">
      <t>センタク</t>
    </rPh>
    <phoneticPr fontId="5"/>
  </si>
  <si>
    <t>30当初</t>
    <rPh sb="2" eb="4">
      <t>トウショ</t>
    </rPh>
    <phoneticPr fontId="5"/>
  </si>
  <si>
    <t>30補正</t>
    <rPh sb="2" eb="4">
      <t>ホセイ</t>
    </rPh>
    <phoneticPr fontId="5"/>
  </si>
  <si>
    <t>の留意事項について」（平成28年8月23日付内閣府子ども・子育て本部統括官、文部科学省初等</t>
    <rPh sb="21" eb="22">
      <t>ヅケ</t>
    </rPh>
    <phoneticPr fontId="5"/>
  </si>
  <si>
    <t>須恵町</t>
    <rPh sb="0" eb="2">
      <t>スエ</t>
    </rPh>
    <phoneticPr fontId="5"/>
  </si>
  <si>
    <t>家庭的保育
支援加算</t>
    <rPh sb="0" eb="3">
      <t>カテイテキ</t>
    </rPh>
    <rPh sb="3" eb="5">
      <t>ホイク</t>
    </rPh>
    <rPh sb="6" eb="8">
      <t>シエン</t>
    </rPh>
    <rPh sb="8" eb="10">
      <t>カサン</t>
    </rPh>
    <phoneticPr fontId="6"/>
  </si>
  <si>
    <t>Ａ：処遇改善加算Ⅱ－①</t>
    <rPh sb="2" eb="4">
      <t>ショグウ</t>
    </rPh>
    <rPh sb="4" eb="6">
      <t>カイゼン</t>
    </rPh>
    <rPh sb="6" eb="8">
      <t>カサン</t>
    </rPh>
    <phoneticPr fontId="5"/>
  </si>
  <si>
    <t>Ｂ：処遇改善加算Ⅱ－②</t>
    <rPh sb="2" eb="4">
      <t>ショグウ</t>
    </rPh>
    <rPh sb="4" eb="6">
      <t>カイゼン</t>
    </rPh>
    <rPh sb="6" eb="8">
      <t>カサン</t>
    </rPh>
    <phoneticPr fontId="5"/>
  </si>
  <si>
    <t>'31当初'!E</t>
    <rPh sb="3" eb="5">
      <t>トウショ</t>
    </rPh>
    <phoneticPr fontId="5"/>
  </si>
  <si>
    <t>栄養管理加算</t>
    <rPh sb="0" eb="2">
      <t>エイヨウ</t>
    </rPh>
    <rPh sb="2" eb="4">
      <t>カンリ</t>
    </rPh>
    <rPh sb="4" eb="6">
      <t>カサン</t>
    </rPh>
    <phoneticPr fontId="5"/>
  </si>
  <si>
    <t>丹波篠山市</t>
    <rPh sb="0" eb="2">
      <t>タンバ</t>
    </rPh>
    <phoneticPr fontId="5"/>
  </si>
  <si>
    <t>Ver.3.4.0 をリリース（令和元年度１０月～用）</t>
    <rPh sb="16" eb="18">
      <t>レイワ</t>
    </rPh>
    <rPh sb="18" eb="21">
      <t>ガンネンド</t>
    </rPh>
    <rPh sb="23" eb="24">
      <t>ガツ</t>
    </rPh>
    <rPh sb="25" eb="26">
      <t>ヨウ</t>
    </rPh>
    <phoneticPr fontId="5"/>
  </si>
  <si>
    <t>Ver.3.3.0 をリリース（平成３１年度４～９月用）</t>
    <rPh sb="16" eb="18">
      <t>ヘイセイ</t>
    </rPh>
    <rPh sb="20" eb="22">
      <t>ネンド</t>
    </rPh>
    <rPh sb="25" eb="26">
      <t>ガツ</t>
    </rPh>
    <rPh sb="26" eb="27">
      <t>ヨウ</t>
    </rPh>
    <phoneticPr fontId="5"/>
  </si>
  <si>
    <t>栄養管理加算</t>
    <rPh sb="0" eb="2">
      <t>エイヨウ</t>
    </rPh>
    <rPh sb="2" eb="4">
      <t>カンリ</t>
    </rPh>
    <rPh sb="4" eb="6">
      <t>カサン</t>
    </rPh>
    <phoneticPr fontId="5"/>
  </si>
  <si>
    <t>　（２）1ヶ月当たりの利用子ども数を年齢別・保育必要量区分別に入力</t>
    <rPh sb="4" eb="7">
      <t>イッカゲツ</t>
    </rPh>
    <rPh sb="7" eb="8">
      <t>ア</t>
    </rPh>
    <rPh sb="30" eb="31">
      <t>クベツ</t>
    </rPh>
    <rPh sb="31" eb="33">
      <t>ニュウリョク</t>
    </rPh>
    <phoneticPr fontId="5"/>
  </si>
  <si>
    <t>利用子ども数</t>
    <phoneticPr fontId="5"/>
  </si>
  <si>
    <t>'保育単価表'!E</t>
    <phoneticPr fontId="5"/>
  </si>
  <si>
    <t>那珂川市</t>
    <rPh sb="3" eb="4">
      <t>シ</t>
    </rPh>
    <phoneticPr fontId="5"/>
  </si>
  <si>
    <t>2019.10.9</t>
    <phoneticPr fontId="5"/>
  </si>
  <si>
    <t>秩父別町</t>
    <phoneticPr fontId="5"/>
  </si>
  <si>
    <t>雨竜町</t>
    <phoneticPr fontId="5"/>
  </si>
  <si>
    <t>北竜町</t>
    <phoneticPr fontId="5"/>
  </si>
  <si>
    <t>沼田町</t>
    <phoneticPr fontId="5"/>
  </si>
  <si>
    <t>幌加内町</t>
    <phoneticPr fontId="5"/>
  </si>
  <si>
    <t>幌加内町</t>
    <phoneticPr fontId="5"/>
  </si>
  <si>
    <t>美幌町</t>
    <phoneticPr fontId="5"/>
  </si>
  <si>
    <t>津別町</t>
    <phoneticPr fontId="5"/>
  </si>
  <si>
    <t>大空町</t>
    <phoneticPr fontId="5"/>
  </si>
  <si>
    <r>
      <t>15/100</t>
    </r>
    <r>
      <rPr>
        <sz val="11"/>
        <color indexed="8"/>
        <rFont val="ＭＳ Ｐゴシック"/>
        <family val="3"/>
        <charset val="128"/>
      </rPr>
      <t>地域</t>
    </r>
    <phoneticPr fontId="5"/>
  </si>
  <si>
    <t>訓子府町</t>
    <phoneticPr fontId="5"/>
  </si>
  <si>
    <t>置戸町</t>
    <phoneticPr fontId="5"/>
  </si>
  <si>
    <t>佐呂間町</t>
    <phoneticPr fontId="5"/>
  </si>
  <si>
    <t>音更町</t>
    <phoneticPr fontId="5"/>
  </si>
  <si>
    <t>鰺ヶ沢町</t>
    <phoneticPr fontId="5"/>
  </si>
  <si>
    <r>
      <t>15/100</t>
    </r>
    <r>
      <rPr>
        <sz val="11"/>
        <color rgb="FFFF0000"/>
        <rFont val="ＭＳ Ｐゴシック"/>
        <family val="3"/>
        <charset val="128"/>
      </rPr>
      <t>地域</t>
    </r>
    <phoneticPr fontId="5"/>
  </si>
  <si>
    <t>由仁町</t>
    <phoneticPr fontId="5"/>
  </si>
  <si>
    <t>長沼町</t>
    <phoneticPr fontId="5"/>
  </si>
  <si>
    <t>利尻富士町</t>
    <phoneticPr fontId="5"/>
  </si>
  <si>
    <t>壮瞥町</t>
    <phoneticPr fontId="5"/>
  </si>
  <si>
    <t>岩手町</t>
    <phoneticPr fontId="5"/>
  </si>
  <si>
    <t>西和賀町</t>
    <phoneticPr fontId="5"/>
  </si>
  <si>
    <t>金ケ崎町</t>
    <phoneticPr fontId="5"/>
  </si>
  <si>
    <t>住田町</t>
    <phoneticPr fontId="5"/>
  </si>
  <si>
    <t>10/100地域</t>
    <rPh sb="6" eb="8">
      <t>チイキ</t>
    </rPh>
    <phoneticPr fontId="5"/>
  </si>
  <si>
    <t>上小阿仁村</t>
    <phoneticPr fontId="5"/>
  </si>
  <si>
    <t>山辺町</t>
    <phoneticPr fontId="5"/>
  </si>
  <si>
    <t>中山町</t>
    <phoneticPr fontId="5"/>
  </si>
  <si>
    <t>大石田町</t>
    <phoneticPr fontId="5"/>
  </si>
  <si>
    <t>金山町</t>
    <phoneticPr fontId="5"/>
  </si>
  <si>
    <t>高畠町</t>
    <phoneticPr fontId="5"/>
  </si>
  <si>
    <t>川西町</t>
    <phoneticPr fontId="5"/>
  </si>
  <si>
    <t>小国町</t>
    <phoneticPr fontId="5"/>
  </si>
  <si>
    <t>白鷹町</t>
    <phoneticPr fontId="5"/>
  </si>
  <si>
    <t>飯豊町</t>
    <phoneticPr fontId="5"/>
  </si>
  <si>
    <t>大玉村</t>
    <phoneticPr fontId="5"/>
  </si>
  <si>
    <t>下郷町</t>
    <phoneticPr fontId="5"/>
  </si>
  <si>
    <t>檜枝岐村</t>
    <phoneticPr fontId="5"/>
  </si>
  <si>
    <t>只見町</t>
    <phoneticPr fontId="5"/>
  </si>
  <si>
    <t>豊能町</t>
    <phoneticPr fontId="5"/>
  </si>
  <si>
    <t>南会津町</t>
    <phoneticPr fontId="5"/>
  </si>
  <si>
    <t>飯舘村</t>
    <phoneticPr fontId="5"/>
  </si>
  <si>
    <t>阿賀町</t>
    <phoneticPr fontId="5"/>
  </si>
  <si>
    <t>湯沢町</t>
    <phoneticPr fontId="5"/>
  </si>
  <si>
    <t>津南町</t>
    <phoneticPr fontId="5"/>
  </si>
  <si>
    <t>池田町</t>
    <phoneticPr fontId="5"/>
  </si>
  <si>
    <t>小菅村</t>
    <phoneticPr fontId="5"/>
  </si>
  <si>
    <t>丹波山村</t>
    <phoneticPr fontId="5"/>
  </si>
  <si>
    <t>軽井沢町</t>
    <phoneticPr fontId="5"/>
  </si>
  <si>
    <t>御代田町</t>
    <phoneticPr fontId="5"/>
  </si>
  <si>
    <t>立科町</t>
    <phoneticPr fontId="5"/>
  </si>
  <si>
    <t>青木村</t>
    <phoneticPr fontId="5"/>
  </si>
  <si>
    <t>長和町</t>
    <phoneticPr fontId="5"/>
  </si>
  <si>
    <t>下諏訪町</t>
    <phoneticPr fontId="5"/>
  </si>
  <si>
    <t>富士見町</t>
    <phoneticPr fontId="5"/>
  </si>
  <si>
    <t>原村</t>
    <phoneticPr fontId="5"/>
  </si>
  <si>
    <t>松川村</t>
    <phoneticPr fontId="5"/>
  </si>
  <si>
    <t>白馬村</t>
    <phoneticPr fontId="5"/>
  </si>
  <si>
    <t>小谷村</t>
    <phoneticPr fontId="5"/>
  </si>
  <si>
    <t>坂城町</t>
    <phoneticPr fontId="5"/>
  </si>
  <si>
    <t>小布施町</t>
    <phoneticPr fontId="5"/>
  </si>
  <si>
    <t>高山村</t>
    <phoneticPr fontId="5"/>
  </si>
  <si>
    <t>山ノ内町</t>
    <phoneticPr fontId="5"/>
  </si>
  <si>
    <t>木島平村</t>
    <phoneticPr fontId="5"/>
  </si>
  <si>
    <t>野沢温泉村</t>
    <phoneticPr fontId="5"/>
  </si>
  <si>
    <t>信濃町</t>
    <phoneticPr fontId="5"/>
  </si>
  <si>
    <t>小川村</t>
    <phoneticPr fontId="5"/>
  </si>
  <si>
    <t>飯綱町</t>
    <phoneticPr fontId="5"/>
  </si>
  <si>
    <t>栄村</t>
    <phoneticPr fontId="5"/>
  </si>
  <si>
    <t>新庄村</t>
    <phoneticPr fontId="5"/>
  </si>
  <si>
    <t>阿久比町</t>
    <phoneticPr fontId="5"/>
  </si>
  <si>
    <t>6/100地域</t>
    <rPh sb="5" eb="7">
      <t>チイキ</t>
    </rPh>
    <phoneticPr fontId="5"/>
  </si>
  <si>
    <t>月に３日以上土曜日を閉所する場合</t>
    <rPh sb="4" eb="6">
      <t>イジョウ</t>
    </rPh>
    <phoneticPr fontId="5"/>
  </si>
  <si>
    <t>土曜日に閉所する場合</t>
    <rPh sb="0" eb="3">
      <t>ドヨウビ</t>
    </rPh>
    <rPh sb="4" eb="6">
      <t>ヘイショ</t>
    </rPh>
    <rPh sb="8" eb="10">
      <t>バアイ</t>
    </rPh>
    <phoneticPr fontId="6"/>
  </si>
  <si>
    <t>※１　各月初日の利用子どもの単価に加算
※２　Ａ若しくはＢのいずれかとする</t>
    <rPh sb="3" eb="5">
      <t>カクツキ</t>
    </rPh>
    <rPh sb="5" eb="7">
      <t>ショニチ</t>
    </rPh>
    <rPh sb="8" eb="10">
      <t>リヨウ</t>
    </rPh>
    <rPh sb="10" eb="11">
      <t>コ</t>
    </rPh>
    <rPh sb="14" eb="16">
      <t>タンカ</t>
    </rPh>
    <rPh sb="17" eb="19">
      <t>カサン</t>
    </rPh>
    <rPh sb="24" eb="25">
      <t>モ</t>
    </rPh>
    <phoneticPr fontId="5"/>
  </si>
  <si>
    <t>閉所する日数</t>
    <rPh sb="0" eb="2">
      <t>ヘイショ</t>
    </rPh>
    <rPh sb="4" eb="6">
      <t>ニッスウ</t>
    </rPh>
    <phoneticPr fontId="5"/>
  </si>
  <si>
    <t>全て</t>
    <rPh sb="0" eb="1">
      <t>スベ</t>
    </rPh>
    <phoneticPr fontId="5"/>
  </si>
  <si>
    <t>土曜日閉所</t>
    <rPh sb="0" eb="3">
      <t>ドヨウビ</t>
    </rPh>
    <rPh sb="3" eb="5">
      <t>ヘイショ</t>
    </rPh>
    <phoneticPr fontId="5"/>
  </si>
  <si>
    <t>3日以上</t>
    <rPh sb="1" eb="2">
      <t>ニチ</t>
    </rPh>
    <rPh sb="2" eb="4">
      <t>イジョウ</t>
    </rPh>
    <phoneticPr fontId="5"/>
  </si>
  <si>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5"/>
  </si>
  <si>
    <t>なし</t>
    <phoneticPr fontId="5"/>
  </si>
  <si>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5"/>
  </si>
  <si>
    <t>Ｃ：Ａ又はＢを除き、栄養士と嘱託契約にある場合</t>
    <rPh sb="3" eb="4">
      <t>マタ</t>
    </rPh>
    <rPh sb="7" eb="8">
      <t>ノゾ</t>
    </rPh>
    <rPh sb="10" eb="13">
      <t>エイヨウシ</t>
    </rPh>
    <rPh sb="14" eb="16">
      <t>ショクタク</t>
    </rPh>
    <rPh sb="16" eb="18">
      <t>ケイヤク</t>
    </rPh>
    <rPh sb="21" eb="23">
      <t>バアイ</t>
    </rPh>
    <phoneticPr fontId="5"/>
  </si>
  <si>
    <t>袖ケ浦市</t>
    <phoneticPr fontId="5"/>
  </si>
  <si>
    <r>
      <t>15/100</t>
    </r>
    <r>
      <rPr>
        <sz val="11"/>
        <color indexed="8"/>
        <rFont val="ＭＳ Ｐゴシック"/>
        <family val="3"/>
        <charset val="128"/>
      </rPr>
      <t>地域</t>
    </r>
    <phoneticPr fontId="5"/>
  </si>
  <si>
    <r>
      <t>15/100</t>
    </r>
    <r>
      <rPr>
        <sz val="11"/>
        <color indexed="8"/>
        <rFont val="ＭＳ Ｐゴシック"/>
        <family val="3"/>
        <charset val="128"/>
      </rPr>
      <t>地域</t>
    </r>
    <phoneticPr fontId="5"/>
  </si>
  <si>
    <r>
      <t>15/100</t>
    </r>
    <r>
      <rPr>
        <sz val="11"/>
        <color indexed="8"/>
        <rFont val="ＭＳ Ｐゴシック"/>
        <family val="3"/>
        <charset val="128"/>
      </rPr>
      <t>地域</t>
    </r>
    <phoneticPr fontId="5"/>
  </si>
  <si>
    <r>
      <t>12/100</t>
    </r>
    <r>
      <rPr>
        <sz val="11"/>
        <color indexed="8"/>
        <rFont val="ＭＳ Ｐゴシック"/>
        <family val="3"/>
        <charset val="128"/>
      </rPr>
      <t>地域</t>
    </r>
    <phoneticPr fontId="5"/>
  </si>
  <si>
    <r>
      <t>12/100</t>
    </r>
    <r>
      <rPr>
        <sz val="11"/>
        <color indexed="8"/>
        <rFont val="ＭＳ Ｐゴシック"/>
        <family val="3"/>
        <charset val="128"/>
      </rPr>
      <t>地域</t>
    </r>
    <phoneticPr fontId="5"/>
  </si>
  <si>
    <r>
      <t>12/100</t>
    </r>
    <r>
      <rPr>
        <sz val="11"/>
        <color indexed="8"/>
        <rFont val="ＭＳ Ｐゴシック"/>
        <family val="3"/>
        <charset val="128"/>
      </rPr>
      <t>地域</t>
    </r>
    <phoneticPr fontId="5"/>
  </si>
  <si>
    <r>
      <t>10/100</t>
    </r>
    <r>
      <rPr>
        <sz val="11"/>
        <color indexed="8"/>
        <rFont val="ＭＳ Ｐゴシック"/>
        <family val="3"/>
        <charset val="128"/>
      </rPr>
      <t>地域</t>
    </r>
    <phoneticPr fontId="5"/>
  </si>
  <si>
    <r>
      <t>10/100</t>
    </r>
    <r>
      <rPr>
        <sz val="11"/>
        <color indexed="8"/>
        <rFont val="ＭＳ Ｐゴシック"/>
        <family val="3"/>
        <charset val="128"/>
      </rPr>
      <t>地域</t>
    </r>
    <phoneticPr fontId="5"/>
  </si>
  <si>
    <r>
      <t>10/100</t>
    </r>
    <r>
      <rPr>
        <sz val="11"/>
        <color indexed="8"/>
        <rFont val="ＭＳ Ｐゴシック"/>
        <family val="3"/>
        <charset val="128"/>
      </rPr>
      <t>地域</t>
    </r>
    <phoneticPr fontId="5"/>
  </si>
  <si>
    <r>
      <t>10/100</t>
    </r>
    <r>
      <rPr>
        <sz val="11"/>
        <color indexed="8"/>
        <rFont val="ＭＳ Ｐゴシック"/>
        <family val="3"/>
        <charset val="128"/>
      </rPr>
      <t>地域</t>
    </r>
    <phoneticPr fontId="5"/>
  </si>
  <si>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5"/>
  </si>
  <si>
    <r>
      <t>那珂川</t>
    </r>
    <r>
      <rPr>
        <sz val="11"/>
        <color rgb="FFFF0000"/>
        <rFont val="ＭＳ Ｐゴシック"/>
        <family val="3"/>
        <charset val="128"/>
        <scheme val="minor"/>
      </rPr>
      <t>市</t>
    </r>
    <rPh sb="0" eb="3">
      <t>ナカガワ</t>
    </rPh>
    <rPh sb="3" eb="4">
      <t>シ</t>
    </rPh>
    <phoneticPr fontId="5"/>
  </si>
  <si>
    <t>大多喜町</t>
    <phoneticPr fontId="5"/>
  </si>
  <si>
    <t>処遇改善等
加算Ⅰ</t>
    <phoneticPr fontId="5"/>
  </si>
  <si>
    <t>月に１日土曜日を閉所する場合</t>
    <phoneticPr fontId="5"/>
  </si>
  <si>
    <t>月に２日土曜日を閉所する場合</t>
    <phoneticPr fontId="5"/>
  </si>
  <si>
    <t>全ての土曜日を閉所する場合</t>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</si>
  <si>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</si>
  <si>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</si>
  <si>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</si>
  <si>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</si>
  <si>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</si>
  <si>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</si>
  <si>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</si>
  <si>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</si>
  <si>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</si>
  <si>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</si>
  <si>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</si>
  <si>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</si>
  <si>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</si>
  <si>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</si>
  <si>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20/100
地域</t>
    <phoneticPr fontId="6"/>
  </si>
  <si>
    <t>＋</t>
    <phoneticPr fontId="5"/>
  </si>
  <si>
    <t>Ｂ地域</t>
    <phoneticPr fontId="5"/>
  </si>
  <si>
    <t>Ｃ地域</t>
    <phoneticPr fontId="5"/>
  </si>
  <si>
    <t>Ｄ地域</t>
    <phoneticPr fontId="5"/>
  </si>
  <si>
    <t>16/100
地域</t>
    <phoneticPr fontId="6"/>
  </si>
  <si>
    <t>15/100
地域</t>
    <phoneticPr fontId="6"/>
  </si>
  <si>
    <t>12/100
地域</t>
    <phoneticPr fontId="6"/>
  </si>
  <si>
    <t>10/100
地域</t>
    <phoneticPr fontId="6"/>
  </si>
  <si>
    <t>6/100
地域</t>
    <phoneticPr fontId="6"/>
  </si>
  <si>
    <t>3/100
地域</t>
    <phoneticPr fontId="6"/>
  </si>
  <si>
    <t>⑮</t>
    <phoneticPr fontId="5"/>
  </si>
  <si>
    <t xml:space="preserve"> ÷ 各月初日の利用子ども数</t>
    <phoneticPr fontId="5"/>
  </si>
  <si>
    <t>⑰</t>
    <phoneticPr fontId="6"/>
  </si>
  <si>
    <t>⑱</t>
    <phoneticPr fontId="6"/>
  </si>
  <si>
    <t>⑲</t>
    <phoneticPr fontId="6"/>
  </si>
  <si>
    <t>Ａ</t>
    <phoneticPr fontId="6"/>
  </si>
  <si>
    <t>基本額</t>
    <phoneticPr fontId="6"/>
  </si>
  <si>
    <t>処遇改善等加算Ⅰ</t>
    <phoneticPr fontId="6"/>
  </si>
  <si>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</si>
  <si>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6"/>
  </si>
  <si>
    <t>＋</t>
    <phoneticPr fontId="6"/>
  </si>
  <si>
    <t>）</t>
    <phoneticPr fontId="6"/>
  </si>
  <si>
    <t>÷各月初日の利用子ども数</t>
    <phoneticPr fontId="6"/>
  </si>
  <si>
    <t>Ｂ</t>
    <phoneticPr fontId="5"/>
  </si>
  <si>
    <t>Ｃ</t>
    <phoneticPr fontId="6"/>
  </si>
  <si>
    <t>÷各月初日の利用子ども数</t>
  </si>
  <si>
    <t>　</t>
    <phoneticPr fontId="6"/>
  </si>
  <si>
    <t>2020.4.1</t>
    <phoneticPr fontId="5"/>
  </si>
  <si>
    <t>Ver.3.5.0 をリリース（令和２年度）</t>
    <phoneticPr fontId="5"/>
  </si>
  <si>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5"/>
  </si>
  <si>
    <r>
      <t>　（３）</t>
    </r>
    <r>
      <rPr>
        <sz val="11"/>
        <rFont val="HGｺﾞｼｯｸM"/>
        <family val="3"/>
        <charset val="128"/>
      </rPr>
      <t>土曜日に閉所する場合</t>
    </r>
    <rPh sb="4" eb="7">
      <t>ドヨウビ</t>
    </rPh>
    <rPh sb="8" eb="10">
      <t>ヘイショ</t>
    </rPh>
    <rPh sb="12" eb="14">
      <t>バアイ</t>
    </rPh>
    <phoneticPr fontId="5"/>
  </si>
  <si>
    <r>
      <t>　</t>
    </r>
    <r>
      <rPr>
        <sz val="11"/>
        <rFont val="HGｺﾞｼｯｸM"/>
        <family val="3"/>
        <charset val="128"/>
      </rPr>
      <t>土曜日に閉所する場合は「あり」を選択</t>
    </r>
    <rPh sb="1" eb="4">
      <t>ドヨウビ</t>
    </rPh>
    <rPh sb="5" eb="7">
      <t>ヘイショ</t>
    </rPh>
    <rPh sb="9" eb="11">
      <t>バアイ</t>
    </rPh>
    <rPh sb="17" eb="19">
      <t>センタク</t>
    </rPh>
    <phoneticPr fontId="5"/>
  </si>
  <si>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5"/>
  </si>
  <si>
    <t>土曜日に閉所する場合</t>
    <phoneticPr fontId="5"/>
  </si>
  <si>
    <t>（※１）３月初日の利用子どもの単価に加算</t>
    <phoneticPr fontId="5"/>
  </si>
  <si>
    <r>
      <t>保育所（H</t>
    </r>
    <r>
      <rPr>
        <sz val="11"/>
        <rFont val="ＭＳ Ｐゴシック"/>
        <family val="3"/>
        <charset val="128"/>
      </rPr>
      <t>26運営費）</t>
    </r>
    <rPh sb="0" eb="3">
      <t>ホイクショ</t>
    </rPh>
    <rPh sb="7" eb="10">
      <t>ウンエイヒ</t>
    </rPh>
    <phoneticPr fontId="5"/>
  </si>
  <si>
    <r>
      <t>16</t>
    </r>
    <r>
      <rPr>
        <sz val="11"/>
        <rFont val="ＭＳ Ｐゴシック"/>
        <family val="3"/>
        <charset val="128"/>
      </rPr>
      <t>/100地域</t>
    </r>
    <rPh sb="6" eb="8">
      <t>チイキ</t>
    </rPh>
    <phoneticPr fontId="5"/>
  </si>
  <si>
    <r>
      <t>15</t>
    </r>
    <r>
      <rPr>
        <sz val="11"/>
        <rFont val="ＭＳ Ｐゴシック"/>
        <family val="3"/>
        <charset val="128"/>
      </rPr>
      <t>/100地域</t>
    </r>
    <rPh sb="6" eb="8">
      <t>チイキ</t>
    </rPh>
    <phoneticPr fontId="5"/>
  </si>
  <si>
    <r>
      <t>800時間以上</t>
    </r>
    <r>
      <rPr>
        <sz val="11"/>
        <rFont val="ＭＳ Ｐゴシック"/>
        <family val="3"/>
        <charset val="128"/>
      </rPr>
      <t xml:space="preserve"> 1200時間未満</t>
    </r>
    <phoneticPr fontId="5"/>
  </si>
  <si>
    <r>
      <t>12/100</t>
    </r>
    <r>
      <rPr>
        <sz val="11"/>
        <rFont val="ＭＳ Ｐゴシック"/>
        <family val="3"/>
        <charset val="128"/>
      </rPr>
      <t>地域</t>
    </r>
    <phoneticPr fontId="5"/>
  </si>
  <si>
    <r>
      <t>10/100</t>
    </r>
    <r>
      <rPr>
        <sz val="11"/>
        <rFont val="ＭＳ Ｐゴシック"/>
        <family val="3"/>
        <charset val="128"/>
      </rPr>
      <t>地域</t>
    </r>
    <phoneticPr fontId="5"/>
  </si>
  <si>
    <r>
      <t>6/100</t>
    </r>
    <r>
      <rPr>
        <sz val="11"/>
        <rFont val="ＭＳ Ｐゴシック"/>
        <family val="3"/>
        <charset val="128"/>
      </rPr>
      <t>地域</t>
    </r>
    <phoneticPr fontId="5"/>
  </si>
  <si>
    <r>
      <t>3</t>
    </r>
    <r>
      <rPr>
        <sz val="11"/>
        <rFont val="ＭＳ Ｐゴシック"/>
        <family val="3"/>
        <charset val="128"/>
      </rPr>
      <t>/100地域</t>
    </r>
    <rPh sb="5" eb="7">
      <t>チイキ</t>
    </rPh>
    <phoneticPr fontId="5"/>
  </si>
  <si>
    <t>(④＋⑤＋⑧)</t>
    <phoneticPr fontId="5"/>
  </si>
  <si>
    <t>Ver.3.5.1 入力シート（冷暖房費加算）</t>
    <rPh sb="10" eb="12">
      <t>ニュウリョク</t>
    </rPh>
    <rPh sb="16" eb="19">
      <t>レイダンボウ</t>
    </rPh>
    <rPh sb="19" eb="20">
      <t>ヒ</t>
    </rPh>
    <rPh sb="20" eb="22">
      <t>カサン</t>
    </rPh>
    <phoneticPr fontId="5"/>
  </si>
  <si>
    <t>計算シート（第三者評価加算、栄養管理加算）を修正</t>
    <rPh sb="14" eb="16">
      <t>エイヨウ</t>
    </rPh>
    <rPh sb="16" eb="18">
      <t>カンリ</t>
    </rPh>
    <rPh sb="18" eb="20">
      <t>カサン</t>
    </rPh>
    <phoneticPr fontId="5"/>
  </si>
  <si>
    <t>2020.12.25</t>
    <phoneticPr fontId="5"/>
  </si>
  <si>
    <t>2021.2.17</t>
    <phoneticPr fontId="5"/>
  </si>
  <si>
    <t>Ver.3.52 入力シート（除雪費費加算、降灰除去費加算）</t>
    <rPh sb="9" eb="11">
      <t>ニュウリョク</t>
    </rPh>
    <rPh sb="15" eb="17">
      <t>ジョセツ</t>
    </rPh>
    <rPh sb="17" eb="18">
      <t>ヒ</t>
    </rPh>
    <rPh sb="18" eb="19">
      <t>ヒ</t>
    </rPh>
    <rPh sb="19" eb="21">
      <t>カサン</t>
    </rPh>
    <rPh sb="22" eb="24">
      <t>コウハイ</t>
    </rPh>
    <rPh sb="24" eb="26">
      <t>ジョキョ</t>
    </rPh>
    <rPh sb="26" eb="27">
      <t>ヒ</t>
    </rPh>
    <rPh sb="27" eb="29">
      <t>カサン</t>
    </rPh>
    <phoneticPr fontId="5"/>
  </si>
  <si>
    <t>2021.4.1</t>
    <phoneticPr fontId="5"/>
  </si>
  <si>
    <t>Ver.3.6.0 をリリース（令和３年度）</t>
    <phoneticPr fontId="5"/>
  </si>
  <si>
    <t>箱チェック</t>
    <rPh sb="0" eb="1">
      <t>ハコ</t>
    </rPh>
    <phoneticPr fontId="5"/>
  </si>
  <si>
    <t>(④＋⑤＋⑧)</t>
  </si>
  <si>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5"/>
  </si>
  <si>
    <t>別紙５を参照下さい。</t>
    <phoneticPr fontId="5"/>
  </si>
  <si>
    <t>Ver.3.7.0 をリリース（令和４年度）</t>
    <phoneticPr fontId="5"/>
  </si>
  <si>
    <t>令和４年度（当初）</t>
    <rPh sb="0" eb="2">
      <t>レイワ</t>
    </rPh>
    <rPh sb="3" eb="5">
      <t>ネンド</t>
    </rPh>
    <rPh sb="6" eb="8">
      <t>トウショ</t>
    </rPh>
    <phoneticPr fontId="5"/>
  </si>
  <si>
    <t>2022.6.24</t>
    <phoneticPr fontId="5"/>
  </si>
  <si>
    <t>　（２）処遇改善等加算Ⅲ</t>
    <rPh sb="4" eb="6">
      <t>ショグウ</t>
    </rPh>
    <rPh sb="6" eb="8">
      <t>カイゼン</t>
    </rPh>
    <rPh sb="8" eb="9">
      <t>トウ</t>
    </rPh>
    <rPh sb="9" eb="11">
      <t>カサン</t>
    </rPh>
    <phoneticPr fontId="5"/>
  </si>
  <si>
    <t>処遇改善等加算Ⅲ</t>
    <rPh sb="0" eb="2">
      <t>ショグウ</t>
    </rPh>
    <rPh sb="2" eb="4">
      <t>カイゼン</t>
    </rPh>
    <rPh sb="4" eb="5">
      <t>トウ</t>
    </rPh>
    <rPh sb="5" eb="7">
      <t>カサン</t>
    </rPh>
    <phoneticPr fontId="5"/>
  </si>
  <si>
    <t>⑯</t>
    <phoneticPr fontId="5"/>
  </si>
  <si>
    <t>平均年齢別利用子ども数</t>
    <rPh sb="0" eb="2">
      <t>ヘイキン</t>
    </rPh>
    <rPh sb="2" eb="4">
      <t>ネンレイ</t>
    </rPh>
    <rPh sb="4" eb="5">
      <t>ベツ</t>
    </rPh>
    <rPh sb="5" eb="7">
      <t>リヨウ</t>
    </rPh>
    <rPh sb="7" eb="8">
      <t>コ</t>
    </rPh>
    <rPh sb="10" eb="11">
      <t>スウ</t>
    </rPh>
    <phoneticPr fontId="6"/>
  </si>
  <si>
    <t>※１　各月初日の利用子どもの単価に加算
※２　平均年齢別利用子ども数については、別に定める</t>
    <phoneticPr fontId="6"/>
  </si>
  <si>
    <t>⑳</t>
    <phoneticPr fontId="6"/>
  </si>
  <si>
    <t>㉑</t>
    <phoneticPr fontId="5"/>
  </si>
  <si>
    <t>÷各月初日の利用子ども数　</t>
    <phoneticPr fontId="6"/>
  </si>
  <si>
    <t>㉒</t>
    <phoneticPr fontId="5"/>
  </si>
  <si>
    <t>Ｖｅｒ．３．７．１（令和４年１０月１日時点版）</t>
    <rPh sb="10" eb="12">
      <t>レイワ</t>
    </rPh>
    <rPh sb="13" eb="14">
      <t>ネン</t>
    </rPh>
    <rPh sb="16" eb="17">
      <t>ガツ</t>
    </rPh>
    <rPh sb="18" eb="19">
      <t>ニチ</t>
    </rPh>
    <rPh sb="19" eb="21">
      <t>ジテン</t>
    </rPh>
    <rPh sb="21" eb="22">
      <t>バン</t>
    </rPh>
    <phoneticPr fontId="5"/>
  </si>
  <si>
    <t>2022.10.1</t>
    <phoneticPr fontId="5"/>
  </si>
  <si>
    <t>Ver.3.7.1 処遇改善等加算Ⅲに対応</t>
    <rPh sb="10" eb="12">
      <t>ショグウ</t>
    </rPh>
    <rPh sb="12" eb="14">
      <t>カイゼン</t>
    </rPh>
    <rPh sb="14" eb="15">
      <t>トウ</t>
    </rPh>
    <rPh sb="15" eb="17">
      <t>カサン</t>
    </rPh>
    <rPh sb="19" eb="21">
      <t>タイオウ</t>
    </rPh>
    <phoneticPr fontId="5"/>
  </si>
  <si>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5"/>
  </si>
  <si>
    <t>実施の有無</t>
    <phoneticPr fontId="5"/>
  </si>
  <si>
    <t>←上行で「あり」を選択した場合に、</t>
    <phoneticPr fontId="5"/>
  </si>
  <si>
    <t>１、２歳児</t>
    <phoneticPr fontId="5"/>
  </si>
  <si>
    <t>平均年齢別利用子ども数を入力してください。</t>
    <rPh sb="12" eb="14">
      <t>ニュウリョク</t>
    </rPh>
    <phoneticPr fontId="5"/>
  </si>
  <si>
    <t>平均年齢別子ども数</t>
    <rPh sb="0" eb="2">
      <t>ヘイキン</t>
    </rPh>
    <rPh sb="2" eb="4">
      <t>ネンレイ</t>
    </rPh>
    <rPh sb="4" eb="5">
      <t>ベツ</t>
    </rPh>
    <rPh sb="5" eb="6">
      <t>コ</t>
    </rPh>
    <rPh sb="8" eb="9">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</si>
</sst>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quot;＋ &quot;#,##0;&quot;▲ &quot;#,##0"/>
    <numFmt numFmtId="187" formatCode="#,##0%;&quot;▲ &quot;#,##0%"/>
    <numFmt numFmtId="188" formatCode="#,##0&quot;×加算率&quot;"/>
  </numFmts>
  <fonts count="30">
    <font>
      <sz val="11"/>
      <name val="明朝"/>
      <family val="3"/>
      <charset val="128"/>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7"/>
      <name val="HGｺﾞｼｯｸM"/>
      <family val="3"/>
      <charset val="128"/>
    </font>
    <font>
      <sz val="6"/>
      <name val="明朝"/>
      <family val="3"/>
      <charset val="128"/>
    </font>
    <font>
      <sz val="6"/>
      <name val="明朝"/>
      <family val="3"/>
      <charset val="128"/>
    </font>
    <font>
      <sz val="11"/>
      <color theme="1"/>
      <name val="ＭＳ Ｐゴシック"/>
      <family val="3"/>
      <charset val="128"/>
      <scheme val="minor"/>
    </font>
    <font>
      <sz val="11"/>
      <color theme="1"/>
      <name val="HGｺﾞｼｯｸM"/>
      <family val="3"/>
      <charset val="128"/>
    </font>
    <font>
      <sz val="10"/>
      <color theme="1"/>
      <name val="HGｺﾞｼｯｸM"/>
      <family val="3"/>
      <charset val="128"/>
    </font>
    <font>
      <sz val="11"/>
      <name val="ＭＳ Ｐゴシック"/>
      <family val="3"/>
      <charset val="128"/>
      <scheme val="minor"/>
    </font>
    <font>
      <sz val="11"/>
      <color rgb="FFFF0000"/>
      <name val="ＤＦ特太ゴシック体"/>
      <family val="3"/>
      <charset val="128"/>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strike/>
      <sz val="11"/>
      <name val="HGｺﾞｼｯｸM"/>
      <family val="3"/>
      <charset val="128"/>
    </font>
    <font>
      <b/>
      <sz val="1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6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right style="thin">
        <color indexed="64"/>
      </right>
      <top style="thick">
        <color rgb="FF0000FF"/>
      </top>
      <bottom style="thin">
        <color indexed="64"/>
      </bottom>
      <diagonal/>
    </border>
    <border>
      <left style="thick">
        <color rgb="FF0000FF"/>
      </left>
      <right style="thin">
        <color indexed="64"/>
      </right>
      <top style="thin">
        <color indexed="64"/>
      </top>
      <bottom style="thick">
        <color rgb="FF0000FF"/>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thin">
        <color theme="1"/>
      </right>
      <top style="thick">
        <color rgb="FFFF0000"/>
      </top>
      <bottom style="medium">
        <color theme="1"/>
      </bottom>
      <diagonal/>
    </border>
    <border>
      <left/>
      <right style="medium">
        <color theme="1"/>
      </right>
      <top style="thick">
        <color rgb="FFFF0000"/>
      </top>
      <bottom style="medium">
        <color theme="1"/>
      </bottom>
      <diagonal/>
    </border>
    <border>
      <left style="thick">
        <color rgb="FFFF0000"/>
      </left>
      <right/>
      <top style="medium">
        <color theme="1"/>
      </top>
      <bottom/>
      <diagonal/>
    </border>
    <border>
      <left/>
      <right/>
      <top style="medium">
        <color theme="1"/>
      </top>
      <bottom/>
      <diagonal/>
    </border>
    <border>
      <left/>
      <right style="medium">
        <color theme="1"/>
      </right>
      <top style="medium">
        <color theme="1"/>
      </top>
      <bottom/>
      <diagonal/>
    </border>
    <border>
      <left/>
      <right/>
      <top/>
      <bottom style="medium">
        <color theme="1"/>
      </bottom>
      <diagonal/>
    </border>
    <border>
      <left/>
      <right style="medium">
        <color theme="1"/>
      </right>
      <top/>
      <bottom style="medium">
        <color theme="1"/>
      </bottom>
      <diagonal/>
    </border>
    <border>
      <left style="thick">
        <color rgb="FFFF0000"/>
      </left>
      <right/>
      <top/>
      <bottom style="medium">
        <color theme="1"/>
      </bottom>
      <diagonal/>
    </border>
    <border>
      <left style="thin">
        <color indexed="64"/>
      </left>
      <right style="thick">
        <color rgb="FF0000FF"/>
      </right>
      <top style="thin">
        <color indexed="64"/>
      </top>
      <bottom style="thick">
        <color rgb="FF0000FF"/>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medium">
        <color theme="1"/>
      </bottom>
      <diagonal/>
    </border>
    <border>
      <left/>
      <right style="thin">
        <color theme="1"/>
      </right>
      <top/>
      <bottom style="medium">
        <color theme="1"/>
      </bottom>
      <diagonal/>
    </border>
    <border>
      <left style="thin">
        <color theme="1"/>
      </left>
      <right/>
      <top/>
      <bottom style="thick">
        <color rgb="FFFF0000"/>
      </bottom>
      <diagonal/>
    </border>
    <border>
      <left/>
      <right/>
      <top style="thick">
        <color rgb="FF0000FF"/>
      </top>
      <bottom/>
      <diagonal/>
    </border>
    <border>
      <left style="medium">
        <color theme="1"/>
      </left>
      <right/>
      <top style="medium">
        <color theme="1"/>
      </top>
      <bottom/>
      <diagonal/>
    </border>
    <border>
      <left/>
      <right style="medium">
        <color theme="1"/>
      </right>
      <top/>
      <bottom/>
      <diagonal/>
    </border>
    <border>
      <left style="medium">
        <color theme="1"/>
      </left>
      <right/>
      <top/>
      <bottom style="medium">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theme="1"/>
      </right>
      <top style="medium">
        <color theme="1"/>
      </top>
      <bottom/>
      <diagonal/>
    </border>
    <border>
      <left style="medium">
        <color theme="1"/>
      </left>
      <right/>
      <top/>
      <bottom style="thick">
        <color rgb="FFFF0000"/>
      </bottom>
      <diagonal/>
    </border>
    <border>
      <left/>
      <right style="thin">
        <color theme="1"/>
      </right>
      <top/>
      <bottom style="thick">
        <color rgb="FFFF0000"/>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n">
        <color indexed="64"/>
      </top>
      <bottom style="thin">
        <color indexed="64"/>
      </bottom>
      <diagonal/>
    </border>
    <border>
      <left style="thick">
        <color rgb="FF0000FF"/>
      </left>
      <right style="thin">
        <color indexed="64"/>
      </right>
      <top style="thick">
        <color rgb="FF0000FF"/>
      </top>
      <bottom style="thin">
        <color indexed="64"/>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diagonal/>
    </border>
    <border>
      <left/>
      <right style="medium">
        <color theme="1"/>
      </right>
      <top/>
      <bottom style="thick">
        <color rgb="FFFF0000"/>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thick">
        <color rgb="FFFF0000"/>
      </left>
      <right style="thin">
        <color indexed="64"/>
      </right>
      <top/>
      <bottom/>
      <diagonal/>
    </border>
    <border>
      <left style="thick">
        <color rgb="FFFF0000"/>
      </left>
      <right style="thick">
        <color rgb="FFFF0000"/>
      </right>
      <top style="thin">
        <color indexed="64"/>
      </top>
      <bottom style="thick">
        <color rgb="FFFF0000"/>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ck">
        <color rgb="FFFF0000"/>
      </right>
      <top/>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ck">
        <color rgb="FFFF0000"/>
      </left>
      <right style="thin">
        <color indexed="64"/>
      </right>
      <top style="thin">
        <color indexed="64"/>
      </top>
      <bottom style="thin">
        <color indexed="64"/>
      </bottom>
      <diagonal/>
    </border>
    <border>
      <left style="thick">
        <color rgb="FFFF0000"/>
      </left>
      <right style="thick">
        <color rgb="FFFF0000"/>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5">
    <xf numFmtId="0" fontId="0" fillId="0" borderId="0"/>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38" fontId="7"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6" fontId="7"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 fillId="0" borderId="0"/>
    <xf numFmtId="0" fontId="2" fillId="0" borderId="0"/>
    <xf numFmtId="0" fontId="3" fillId="0" borderId="0"/>
    <xf numFmtId="0" fontId="3" fillId="0" borderId="0"/>
    <xf numFmtId="0" fontId="2" fillId="0" borderId="0"/>
    <xf numFmtId="0" fontId="7" fillId="0" borderId="0"/>
    <xf numFmtId="0" fontId="3" fillId="0" borderId="0"/>
    <xf numFmtId="0" fontId="7" fillId="0" borderId="0">
      <alignment vertical="center"/>
    </xf>
    <xf numFmtId="0" fontId="19" fillId="0" borderId="0">
      <alignment vertical="center"/>
    </xf>
    <xf numFmtId="0" fontId="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682">
    <xf numFmtId="0" fontId="0" fillId="0" borderId="0" xfId="0"/>
    <xf numFmtId="0" fontId="19" fillId="0" borderId="0" xfId="21">
      <alignment vertical="center"/>
    </xf>
    <xf numFmtId="0" fontId="4" fillId="0" borderId="3" xfId="38" applyFont="1" applyBorder="1" applyAlignment="1">
      <alignment horizontal="left" vertical="center"/>
    </xf>
    <xf numFmtId="0" fontId="4" fillId="0" borderId="0" xfId="0" applyFont="1"/>
    <xf numFmtId="0" fontId="9" fillId="0" borderId="0" xfId="0" applyFont="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0" xfId="0" applyFont="1" applyBorder="1"/>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178" fontId="4" fillId="0" borderId="0" xfId="0" applyNumberFormat="1" applyFont="1"/>
    <xf numFmtId="0" fontId="4" fillId="0" borderId="0" xfId="0" applyFont="1" applyFill="1" applyAlignment="1">
      <alignment horizontal="right"/>
    </xf>
    <xf numFmtId="0" fontId="4" fillId="0" borderId="0" xfId="23" applyFont="1"/>
    <xf numFmtId="0" fontId="20" fillId="0" borderId="0" xfId="0" applyFont="1"/>
    <xf numFmtId="0" fontId="20" fillId="0" borderId="0" xfId="0" applyFont="1" applyAlignment="1"/>
    <xf numFmtId="0" fontId="20" fillId="0" borderId="80" xfId="0" applyFont="1" applyBorder="1"/>
    <xf numFmtId="0" fontId="20" fillId="0" borderId="0" xfId="0" applyFont="1" applyBorder="1" applyAlignment="1"/>
    <xf numFmtId="0" fontId="20" fillId="0" borderId="0" xfId="21" applyFont="1">
      <alignment vertical="center"/>
    </xf>
    <xf numFmtId="0" fontId="4" fillId="0" borderId="4" xfId="38" applyFont="1" applyFill="1" applyBorder="1" applyAlignment="1">
      <alignment horizontal="right" vertical="center"/>
    </xf>
    <xf numFmtId="0" fontId="4" fillId="0" borderId="35" xfId="38" applyFont="1" applyFill="1" applyBorder="1" applyAlignment="1">
      <alignment horizontal="right" vertical="center"/>
    </xf>
    <xf numFmtId="0" fontId="4" fillId="0" borderId="4" xfId="38" applyNumberFormat="1" applyFont="1" applyFill="1" applyBorder="1" applyAlignment="1">
      <alignment horizontal="right" vertical="center"/>
    </xf>
    <xf numFmtId="3" fontId="4" fillId="0" borderId="3" xfId="38" applyNumberFormat="1" applyFont="1" applyBorder="1">
      <alignment vertical="center"/>
    </xf>
    <xf numFmtId="0" fontId="4" fillId="0" borderId="16" xfId="38" applyFont="1" applyBorder="1" applyAlignment="1">
      <alignment horizontal="left" vertical="center"/>
    </xf>
    <xf numFmtId="0" fontId="20" fillId="0" borderId="0" xfId="0" applyFont="1" applyFill="1"/>
    <xf numFmtId="0" fontId="22" fillId="0" borderId="0" xfId="0" applyFont="1"/>
    <xf numFmtId="0" fontId="19" fillId="0" borderId="0" xfId="21" applyFont="1" applyFill="1">
      <alignment vertical="center"/>
    </xf>
    <xf numFmtId="0" fontId="4" fillId="0" borderId="0" xfId="0" applyFont="1" applyFill="1"/>
    <xf numFmtId="0" fontId="22" fillId="0" borderId="0" xfId="0" applyFont="1" applyFill="1"/>
    <xf numFmtId="0" fontId="4" fillId="0" borderId="0" xfId="24" applyFont="1"/>
    <xf numFmtId="0" fontId="4" fillId="0" borderId="0" xfId="0" applyFont="1" applyFill="1" applyAlignment="1"/>
    <xf numFmtId="0" fontId="4" fillId="0" borderId="21" xfId="38" applyFont="1" applyBorder="1">
      <alignment vertical="center"/>
    </xf>
    <xf numFmtId="0" fontId="19" fillId="0" borderId="0" xfId="21" applyFill="1">
      <alignment vertical="center"/>
    </xf>
    <xf numFmtId="3" fontId="4" fillId="0" borderId="0" xfId="30" applyNumberFormat="1" applyFont="1" applyFill="1" applyAlignment="1">
      <alignment vertical="center"/>
    </xf>
    <xf numFmtId="0" fontId="4" fillId="0" borderId="0" xfId="30" applyFont="1" applyFill="1">
      <alignment vertical="center"/>
    </xf>
    <xf numFmtId="176" fontId="10" fillId="0" borderId="0" xfId="30" applyNumberFormat="1" applyFont="1" applyFill="1" applyAlignment="1">
      <alignment vertical="center"/>
    </xf>
    <xf numFmtId="3" fontId="10" fillId="0" borderId="0" xfId="30" applyNumberFormat="1" applyFont="1" applyFill="1" applyBorder="1" applyAlignment="1">
      <alignment vertical="center"/>
    </xf>
    <xf numFmtId="176" fontId="10" fillId="0" borderId="0" xfId="30" applyNumberFormat="1" applyFont="1" applyFill="1" applyAlignment="1">
      <alignment horizontal="center" vertical="center"/>
    </xf>
    <xf numFmtId="180" fontId="10" fillId="0" borderId="0" xfId="30" applyNumberFormat="1" applyFont="1" applyFill="1" applyAlignment="1">
      <alignment vertical="center"/>
    </xf>
    <xf numFmtId="179" fontId="10" fillId="0" borderId="0" xfId="30" applyNumberFormat="1" applyFont="1" applyFill="1" applyBorder="1" applyAlignment="1">
      <alignment horizontal="center" vertical="center"/>
    </xf>
    <xf numFmtId="176" fontId="4" fillId="0" borderId="0" xfId="30" applyNumberFormat="1" applyFont="1" applyFill="1" applyAlignment="1">
      <alignment vertical="center"/>
    </xf>
    <xf numFmtId="179" fontId="10" fillId="0" borderId="0" xfId="30" applyNumberFormat="1" applyFont="1" applyFill="1" applyAlignment="1">
      <alignment horizontal="center" vertical="center"/>
    </xf>
    <xf numFmtId="3" fontId="10" fillId="0" borderId="0" xfId="30" applyNumberFormat="1" applyFont="1" applyFill="1" applyAlignment="1">
      <alignment vertical="center"/>
    </xf>
    <xf numFmtId="180" fontId="10" fillId="0" borderId="0" xfId="30" applyNumberFormat="1" applyFont="1" applyFill="1" applyBorder="1" applyAlignment="1">
      <alignment vertical="center"/>
    </xf>
    <xf numFmtId="0" fontId="9" fillId="0" borderId="0" xfId="30" applyFont="1" applyFill="1">
      <alignment vertical="center"/>
    </xf>
    <xf numFmtId="183" fontId="10" fillId="0" borderId="21" xfId="30" applyNumberFormat="1" applyFont="1" applyFill="1" applyBorder="1" applyAlignment="1">
      <alignment vertical="center"/>
    </xf>
    <xf numFmtId="176" fontId="10" fillId="0" borderId="141" xfId="30" applyNumberFormat="1" applyFont="1" applyFill="1" applyBorder="1" applyAlignment="1">
      <alignment horizontal="right" vertical="center" wrapText="1"/>
    </xf>
    <xf numFmtId="3" fontId="10" fillId="0" borderId="1" xfId="30" applyNumberFormat="1" applyFont="1" applyFill="1" applyBorder="1" applyAlignment="1">
      <alignment horizontal="distributed" vertical="center"/>
    </xf>
    <xf numFmtId="176" fontId="10" fillId="0" borderId="41" xfId="30" applyNumberFormat="1" applyFont="1" applyFill="1" applyBorder="1" applyAlignment="1"/>
    <xf numFmtId="176" fontId="10" fillId="0" borderId="39" xfId="30" applyNumberFormat="1" applyFont="1" applyFill="1" applyBorder="1" applyAlignment="1">
      <alignment horizontal="right" vertical="center" wrapText="1"/>
    </xf>
    <xf numFmtId="176" fontId="10" fillId="0" borderId="1" xfId="30" applyNumberFormat="1" applyFont="1" applyFill="1" applyBorder="1" applyAlignment="1">
      <alignment horizontal="center" vertical="center" wrapText="1"/>
    </xf>
    <xf numFmtId="183" fontId="10" fillId="0" borderId="16" xfId="30" applyNumberFormat="1" applyFont="1" applyFill="1" applyBorder="1" applyAlignment="1">
      <alignment vertical="center"/>
    </xf>
    <xf numFmtId="176" fontId="10" fillId="0" borderId="11" xfId="30" applyNumberFormat="1" applyFont="1" applyFill="1" applyBorder="1" applyAlignment="1"/>
    <xf numFmtId="176" fontId="10" fillId="0" borderId="37" xfId="30" applyNumberFormat="1" applyFont="1" applyFill="1" applyBorder="1" applyAlignment="1">
      <alignment horizontal="right" vertical="center" wrapText="1"/>
    </xf>
    <xf numFmtId="176" fontId="10" fillId="0" borderId="15" xfId="30" applyNumberFormat="1" applyFont="1" applyFill="1" applyBorder="1" applyAlignment="1">
      <alignment horizontal="center" vertical="center" wrapText="1"/>
    </xf>
    <xf numFmtId="0" fontId="9" fillId="0" borderId="0" xfId="30" applyFont="1" applyFill="1" applyBorder="1">
      <alignment vertical="center"/>
    </xf>
    <xf numFmtId="0" fontId="4" fillId="0" borderId="0" xfId="30" applyFont="1" applyFill="1" applyBorder="1">
      <alignment vertical="center"/>
    </xf>
    <xf numFmtId="176" fontId="10" fillId="0" borderId="2" xfId="30" applyNumberFormat="1" applyFont="1" applyFill="1" applyBorder="1" applyAlignment="1">
      <alignment horizontal="right" vertical="center"/>
    </xf>
    <xf numFmtId="176" fontId="10" fillId="0" borderId="9" xfId="30" applyNumberFormat="1" applyFont="1" applyFill="1" applyBorder="1" applyAlignment="1">
      <alignment horizontal="right" vertical="center" wrapText="1"/>
    </xf>
    <xf numFmtId="176" fontId="10" fillId="0" borderId="9" xfId="30" applyNumberFormat="1" applyFont="1" applyFill="1" applyBorder="1" applyAlignment="1">
      <alignment horizontal="center" vertical="center" wrapText="1"/>
    </xf>
    <xf numFmtId="176" fontId="10" fillId="0" borderId="0" xfId="30" applyNumberFormat="1" applyFont="1" applyFill="1" applyBorder="1" applyAlignment="1">
      <alignment vertical="center" wrapText="1"/>
    </xf>
    <xf numFmtId="180" fontId="10" fillId="0" borderId="2" xfId="30" applyNumberFormat="1" applyFont="1" applyFill="1" applyBorder="1" applyAlignment="1">
      <alignment horizontal="right" vertical="center" wrapText="1"/>
    </xf>
    <xf numFmtId="176" fontId="10" fillId="0" borderId="2" xfId="30" applyNumberFormat="1" applyFont="1" applyFill="1" applyBorder="1" applyAlignment="1">
      <alignment horizontal="right" vertical="center" wrapText="1"/>
    </xf>
    <xf numFmtId="176" fontId="10" fillId="0" borderId="14" xfId="30" applyNumberFormat="1" applyFont="1" applyFill="1" applyBorder="1" applyAlignment="1">
      <alignment vertical="center" wrapText="1"/>
    </xf>
    <xf numFmtId="176" fontId="4" fillId="0" borderId="14" xfId="30" applyNumberFormat="1" applyFont="1" applyFill="1" applyBorder="1" applyAlignment="1">
      <alignment vertical="center"/>
    </xf>
    <xf numFmtId="179" fontId="10" fillId="0" borderId="0" xfId="30" applyNumberFormat="1" applyFont="1" applyFill="1" applyBorder="1" applyAlignment="1">
      <alignment horizontal="center" vertical="center" wrapText="1"/>
    </xf>
    <xf numFmtId="179" fontId="10" fillId="0" borderId="2" xfId="30" applyNumberFormat="1" applyFont="1" applyFill="1" applyBorder="1" applyAlignment="1">
      <alignment horizontal="center" vertical="center" wrapText="1"/>
    </xf>
    <xf numFmtId="3" fontId="10" fillId="0" borderId="2" xfId="30" applyNumberFormat="1" applyFont="1" applyFill="1" applyBorder="1" applyAlignment="1">
      <alignment vertical="center"/>
    </xf>
    <xf numFmtId="3" fontId="10" fillId="0" borderId="2" xfId="30" applyNumberFormat="1" applyFont="1" applyFill="1" applyBorder="1" applyAlignment="1">
      <alignment vertical="center" wrapText="1"/>
    </xf>
    <xf numFmtId="176" fontId="10" fillId="0" borderId="21" xfId="30" applyNumberFormat="1" applyFont="1" applyFill="1" applyBorder="1" applyAlignment="1">
      <alignment horizontal="center" vertical="center" wrapText="1"/>
    </xf>
    <xf numFmtId="3" fontId="10" fillId="0" borderId="0" xfId="30" applyNumberFormat="1" applyFont="1" applyFill="1" applyBorder="1" applyAlignment="1">
      <alignment horizontal="center" vertical="center" wrapText="1"/>
    </xf>
    <xf numFmtId="176" fontId="10" fillId="0" borderId="7" xfId="30" applyNumberFormat="1" applyFont="1" applyFill="1" applyBorder="1" applyAlignment="1">
      <alignment horizontal="center" vertical="center" wrapText="1"/>
    </xf>
    <xf numFmtId="176" fontId="10" fillId="0" borderId="6" xfId="30" applyNumberFormat="1" applyFont="1" applyFill="1" applyBorder="1" applyAlignment="1">
      <alignment horizontal="center" vertical="center" wrapText="1"/>
    </xf>
    <xf numFmtId="179" fontId="10" fillId="0" borderId="8" xfId="30" applyNumberFormat="1" applyFont="1" applyFill="1" applyBorder="1" applyAlignment="1">
      <alignment horizontal="center" vertical="center"/>
    </xf>
    <xf numFmtId="3" fontId="9" fillId="0" borderId="0" xfId="30" applyNumberFormat="1" applyFont="1" applyFill="1" applyAlignment="1">
      <alignment horizontal="left" vertical="center"/>
    </xf>
    <xf numFmtId="3" fontId="10" fillId="0" borderId="0" xfId="30" applyNumberFormat="1" applyFont="1" applyFill="1" applyBorder="1" applyAlignment="1">
      <alignment horizontal="center" vertical="center"/>
    </xf>
    <xf numFmtId="176" fontId="4" fillId="0" borderId="0" xfId="0" applyNumberFormat="1" applyFont="1" applyFill="1" applyAlignment="1">
      <alignment vertical="center"/>
    </xf>
    <xf numFmtId="176" fontId="9" fillId="0" borderId="0" xfId="0" applyNumberFormat="1" applyFont="1" applyFill="1" applyAlignment="1">
      <alignment vertical="center"/>
    </xf>
    <xf numFmtId="0" fontId="9" fillId="0" borderId="5" xfId="0" applyFont="1" applyFill="1" applyBorder="1" applyAlignment="1">
      <alignment vertical="center"/>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9"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Fill="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176" fontId="24" fillId="0" borderId="0" xfId="0" applyNumberFormat="1" applyFont="1" applyFill="1" applyBorder="1" applyAlignment="1">
      <alignment vertical="center"/>
    </xf>
    <xf numFmtId="0" fontId="4" fillId="0" borderId="0" xfId="23" applyFont="1"/>
    <xf numFmtId="0" fontId="19" fillId="7" borderId="0" xfId="21" applyFill="1">
      <alignment vertical="center"/>
    </xf>
    <xf numFmtId="0" fontId="4" fillId="0" borderId="0" xfId="0" applyFont="1" applyFill="1" applyAlignment="1">
      <alignment vertical="top" wrapText="1"/>
    </xf>
    <xf numFmtId="0" fontId="4" fillId="0" borderId="0" xfId="0" applyFont="1" applyFill="1" applyAlignment="1">
      <alignment horizontal="left" vertical="top" wrapText="1"/>
    </xf>
    <xf numFmtId="0" fontId="0" fillId="0" borderId="14" xfId="0" applyFont="1" applyFill="1" applyBorder="1" applyAlignment="1">
      <alignment vertical="center"/>
    </xf>
    <xf numFmtId="0" fontId="4"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25" fillId="7" borderId="0" xfId="21" applyFont="1" applyFill="1">
      <alignment vertical="center"/>
    </xf>
    <xf numFmtId="0" fontId="26" fillId="7" borderId="0" xfId="21" applyFont="1" applyFill="1">
      <alignment vertical="center"/>
    </xf>
    <xf numFmtId="176" fontId="10" fillId="0" borderId="14" xfId="30" applyNumberFormat="1" applyFont="1" applyFill="1" applyBorder="1" applyAlignment="1">
      <alignment horizontal="right" vertical="center"/>
    </xf>
    <xf numFmtId="176" fontId="10" fillId="0" borderId="31" xfId="30" applyNumberFormat="1" applyFont="1" applyFill="1" applyBorder="1" applyAlignment="1">
      <alignment horizontal="right" vertical="center" wrapText="1"/>
    </xf>
    <xf numFmtId="176" fontId="10" fillId="0" borderId="15" xfId="30" applyNumberFormat="1" applyFont="1" applyFill="1" applyBorder="1" applyAlignment="1">
      <alignment horizontal="right" vertical="center" wrapText="1"/>
    </xf>
    <xf numFmtId="176" fontId="10" fillId="0" borderId="142" xfId="30" applyNumberFormat="1" applyFont="1" applyFill="1" applyBorder="1" applyAlignment="1">
      <alignment horizontal="center" vertical="center" wrapText="1"/>
    </xf>
    <xf numFmtId="176" fontId="4" fillId="0" borderId="0" xfId="27" applyNumberFormat="1" applyFont="1" applyFill="1" applyAlignment="1">
      <alignment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176" fontId="4" fillId="0" borderId="14" xfId="27" applyNumberFormat="1" applyFont="1" applyFill="1" applyBorder="1" applyAlignment="1">
      <alignment vertical="center"/>
    </xf>
    <xf numFmtId="176" fontId="4" fillId="0" borderId="8" xfId="27" applyNumberFormat="1" applyFont="1" applyFill="1" applyBorder="1" applyAlignment="1">
      <alignment vertical="center"/>
    </xf>
    <xf numFmtId="176" fontId="4" fillId="0" borderId="0" xfId="27" applyNumberFormat="1" applyFont="1" applyFill="1" applyBorder="1" applyAlignment="1">
      <alignment vertical="center"/>
    </xf>
    <xf numFmtId="0" fontId="4" fillId="0" borderId="0" xfId="27" applyFont="1" applyFill="1" applyBorder="1" applyAlignment="1">
      <alignment horizontal="left" vertical="center"/>
    </xf>
    <xf numFmtId="176" fontId="4" fillId="0" borderId="31" xfId="27" applyNumberFormat="1" applyFont="1" applyFill="1" applyBorder="1" applyAlignment="1">
      <alignment vertical="center"/>
    </xf>
    <xf numFmtId="176" fontId="4" fillId="0" borderId="9" xfId="27" applyNumberFormat="1" applyFont="1" applyFill="1" applyBorder="1" applyAlignment="1">
      <alignment vertical="center"/>
    </xf>
    <xf numFmtId="0" fontId="0" fillId="0" borderId="9" xfId="0" applyFont="1" applyFill="1" applyBorder="1" applyAlignment="1">
      <alignment wrapText="1"/>
    </xf>
    <xf numFmtId="0" fontId="9" fillId="0" borderId="0" xfId="27" applyFont="1" applyFill="1" applyBorder="1" applyAlignment="1">
      <alignment vertical="center"/>
    </xf>
    <xf numFmtId="184" fontId="4" fillId="0" borderId="0" xfId="27" applyNumberFormat="1" applyFont="1" applyFill="1" applyBorder="1" applyAlignment="1">
      <alignment horizontal="center" vertical="center" wrapText="1"/>
    </xf>
    <xf numFmtId="0" fontId="4" fillId="0" borderId="0" xfId="27" applyFont="1" applyFill="1" applyBorder="1" applyAlignment="1">
      <alignment vertical="center" wrapText="1"/>
    </xf>
    <xf numFmtId="176" fontId="9" fillId="0" borderId="2" xfId="0" applyNumberFormat="1" applyFont="1" applyFill="1" applyBorder="1" applyAlignment="1">
      <alignment vertical="center"/>
    </xf>
    <xf numFmtId="0" fontId="4" fillId="0" borderId="13" xfId="0" applyFont="1" applyFill="1" applyBorder="1" applyAlignment="1">
      <alignment vertical="center"/>
    </xf>
    <xf numFmtId="177" fontId="4" fillId="0" borderId="35" xfId="38" applyNumberFormat="1" applyFont="1" applyFill="1" applyBorder="1" applyAlignment="1">
      <alignment horizontal="right" vertical="center"/>
    </xf>
    <xf numFmtId="3" fontId="4" fillId="0" borderId="12" xfId="38" applyNumberFormat="1" applyFont="1" applyFill="1" applyBorder="1" applyAlignment="1">
      <alignment horizontal="left" vertical="center"/>
    </xf>
    <xf numFmtId="0" fontId="4" fillId="0" borderId="0" xfId="23" applyFont="1"/>
    <xf numFmtId="3" fontId="4" fillId="0" borderId="12" xfId="38" applyNumberFormat="1" applyFont="1" applyBorder="1" applyAlignment="1">
      <alignment horizontal="left" vertical="center"/>
    </xf>
    <xf numFmtId="3" fontId="4" fillId="0" borderId="3" xfId="38" applyNumberFormat="1" applyFont="1" applyBorder="1" applyAlignment="1">
      <alignment horizontal="left" vertical="center"/>
    </xf>
    <xf numFmtId="3" fontId="4" fillId="0" borderId="15" xfId="38" applyNumberFormat="1" applyFont="1" applyBorder="1" applyAlignment="1">
      <alignment horizontal="left" vertical="center" wrapText="1"/>
    </xf>
    <xf numFmtId="0" fontId="4" fillId="0" borderId="11" xfId="38" applyFont="1" applyBorder="1" applyAlignment="1">
      <alignment horizontal="left" vertical="center"/>
    </xf>
    <xf numFmtId="0" fontId="4" fillId="0" borderId="21" xfId="38" applyFont="1" applyBorder="1" applyAlignment="1">
      <alignment horizontal="left" vertical="center"/>
    </xf>
    <xf numFmtId="0" fontId="22" fillId="0" borderId="0" xfId="24" applyFont="1" applyFill="1"/>
    <xf numFmtId="0" fontId="22" fillId="7" borderId="0" xfId="24" applyFont="1" applyFill="1"/>
    <xf numFmtId="0" fontId="22" fillId="7" borderId="0" xfId="21" applyFont="1" applyFill="1">
      <alignment vertical="center"/>
    </xf>
    <xf numFmtId="0" fontId="22" fillId="0" borderId="0" xfId="21" applyFont="1" applyFill="1">
      <alignment vertical="center"/>
    </xf>
    <xf numFmtId="0" fontId="0" fillId="7" borderId="0" xfId="21" applyFont="1" applyFill="1">
      <alignment vertical="center"/>
    </xf>
    <xf numFmtId="0" fontId="4" fillId="0" borderId="0" xfId="38" applyFont="1">
      <alignment vertical="center"/>
    </xf>
    <xf numFmtId="0" fontId="4" fillId="0" borderId="0" xfId="38" applyFont="1" applyAlignment="1">
      <alignment horizontal="left" vertical="center"/>
    </xf>
    <xf numFmtId="0" fontId="4" fillId="0" borderId="0" xfId="38" applyFont="1" applyAlignment="1">
      <alignment horizontal="right" vertical="center"/>
    </xf>
    <xf numFmtId="0" fontId="4" fillId="0" borderId="0" xfId="38" applyFont="1" applyBorder="1" applyAlignment="1">
      <alignment horizontal="center" vertical="center"/>
    </xf>
    <xf numFmtId="0" fontId="28" fillId="0" borderId="10" xfId="38" applyFont="1" applyBorder="1" applyAlignment="1">
      <alignment horizontal="center" vertical="center"/>
    </xf>
    <xf numFmtId="0" fontId="28" fillId="0" borderId="11" xfId="38" applyFont="1" applyBorder="1" applyAlignment="1">
      <alignment horizontal="center" vertical="center"/>
    </xf>
    <xf numFmtId="0" fontId="4" fillId="0" borderId="12" xfId="38" applyFont="1" applyBorder="1" applyAlignment="1">
      <alignment vertical="center" wrapText="1"/>
    </xf>
    <xf numFmtId="0" fontId="4" fillId="3" borderId="76" xfId="38" applyFont="1" applyFill="1" applyBorder="1" applyAlignment="1">
      <alignment horizontal="right" vertical="center"/>
    </xf>
    <xf numFmtId="0" fontId="4" fillId="0" borderId="13" xfId="38" applyNumberFormat="1" applyFont="1" applyBorder="1">
      <alignment vertical="center"/>
    </xf>
    <xf numFmtId="0" fontId="4" fillId="0" borderId="3" xfId="38" applyFont="1" applyBorder="1" applyAlignment="1">
      <alignment vertical="center" wrapText="1"/>
    </xf>
    <xf numFmtId="9" fontId="4" fillId="4" borderId="81" xfId="38" applyNumberFormat="1" applyFont="1" applyFill="1" applyBorder="1">
      <alignment vertical="center"/>
    </xf>
    <xf numFmtId="0" fontId="4" fillId="0" borderId="68" xfId="38" applyNumberFormat="1" applyFont="1" applyBorder="1">
      <alignment vertical="center"/>
    </xf>
    <xf numFmtId="0" fontId="4" fillId="0" borderId="5" xfId="38" applyFont="1" applyBorder="1" applyAlignment="1">
      <alignment vertical="center" wrapText="1"/>
    </xf>
    <xf numFmtId="9" fontId="4" fillId="6" borderId="82" xfId="38" applyNumberFormat="1" applyFont="1" applyFill="1" applyBorder="1">
      <alignment vertical="center"/>
    </xf>
    <xf numFmtId="0" fontId="4" fillId="0" borderId="0" xfId="38" applyNumberFormat="1" applyFont="1" applyBorder="1">
      <alignment vertical="center"/>
    </xf>
    <xf numFmtId="0" fontId="4" fillId="0" borderId="2" xfId="38" applyFont="1" applyBorder="1" applyAlignment="1">
      <alignment vertical="center" wrapText="1"/>
    </xf>
    <xf numFmtId="181" fontId="4" fillId="0" borderId="14" xfId="38" applyNumberFormat="1" applyFont="1" applyBorder="1">
      <alignment vertical="center"/>
    </xf>
    <xf numFmtId="0" fontId="4" fillId="0" borderId="15" xfId="38" applyFont="1" applyBorder="1" applyAlignment="1">
      <alignment vertical="center" wrapText="1"/>
    </xf>
    <xf numFmtId="0" fontId="4" fillId="0" borderId="69" xfId="38" applyFont="1" applyBorder="1" applyAlignment="1">
      <alignment vertical="center" wrapText="1"/>
    </xf>
    <xf numFmtId="0" fontId="4" fillId="0" borderId="77" xfId="38" applyFont="1" applyBorder="1" applyAlignment="1">
      <alignment horizontal="left" vertical="center" wrapText="1"/>
    </xf>
    <xf numFmtId="0" fontId="4" fillId="0" borderId="0" xfId="38" applyFont="1" applyBorder="1">
      <alignment vertical="center"/>
    </xf>
    <xf numFmtId="0" fontId="4" fillId="0" borderId="0" xfId="38" applyFont="1" applyBorder="1" applyAlignment="1">
      <alignment horizontal="left" vertical="center" wrapText="1"/>
    </xf>
    <xf numFmtId="0" fontId="4" fillId="0" borderId="0" xfId="38" applyFont="1" applyFill="1" applyAlignment="1">
      <alignment horizontal="right" vertical="center"/>
    </xf>
    <xf numFmtId="178" fontId="4" fillId="4" borderId="74" xfId="38" applyNumberFormat="1" applyFont="1" applyFill="1" applyBorder="1">
      <alignment vertical="center"/>
    </xf>
    <xf numFmtId="3" fontId="4" fillId="0" borderId="0" xfId="38" applyNumberFormat="1" applyFont="1" applyBorder="1">
      <alignment vertical="center"/>
    </xf>
    <xf numFmtId="178" fontId="4" fillId="4" borderId="75" xfId="38" applyNumberFormat="1" applyFont="1" applyFill="1" applyBorder="1">
      <alignment vertical="center"/>
    </xf>
    <xf numFmtId="0" fontId="4" fillId="0" borderId="31" xfId="38" applyFont="1" applyBorder="1" applyAlignment="1">
      <alignment vertical="center" wrapText="1"/>
    </xf>
    <xf numFmtId="0" fontId="4" fillId="0" borderId="11" xfId="38" applyFont="1" applyBorder="1" applyAlignment="1">
      <alignment horizontal="left" vertical="center" wrapText="1"/>
    </xf>
    <xf numFmtId="178" fontId="4" fillId="0" borderId="5" xfId="38" applyNumberFormat="1" applyFont="1" applyFill="1" applyBorder="1">
      <alignment vertical="center"/>
    </xf>
    <xf numFmtId="0" fontId="4" fillId="0" borderId="0" xfId="38" applyFont="1" applyFill="1">
      <alignment vertical="center"/>
    </xf>
    <xf numFmtId="178" fontId="4" fillId="0" borderId="0" xfId="38" applyNumberFormat="1" applyFont="1" applyBorder="1">
      <alignment vertical="center"/>
    </xf>
    <xf numFmtId="3" fontId="4" fillId="0" borderId="14" xfId="38" applyNumberFormat="1" applyFont="1" applyBorder="1">
      <alignment vertical="center"/>
    </xf>
    <xf numFmtId="0" fontId="4" fillId="0" borderId="0" xfId="38" applyFont="1" applyFill="1" applyAlignment="1">
      <alignment vertical="center" wrapText="1"/>
    </xf>
    <xf numFmtId="3" fontId="4" fillId="0" borderId="5" xfId="38" applyNumberFormat="1" applyFont="1" applyBorder="1">
      <alignment vertical="center"/>
    </xf>
    <xf numFmtId="178" fontId="4" fillId="0" borderId="5" xfId="38" applyNumberFormat="1" applyFont="1" applyBorder="1">
      <alignment vertical="center"/>
    </xf>
    <xf numFmtId="178" fontId="4" fillId="0" borderId="0" xfId="38" applyNumberFormat="1" applyFont="1" applyFill="1" applyBorder="1">
      <alignment vertical="center"/>
    </xf>
    <xf numFmtId="0" fontId="4" fillId="0" borderId="0" xfId="38" applyFont="1" applyFill="1" applyAlignment="1">
      <alignment horizontal="center" vertical="center"/>
    </xf>
    <xf numFmtId="178" fontId="4" fillId="0" borderId="14" xfId="38" applyNumberFormat="1" applyFont="1" applyBorder="1">
      <alignment vertical="center"/>
    </xf>
    <xf numFmtId="0" fontId="4" fillId="0" borderId="14" xfId="38" applyNumberFormat="1" applyFont="1" applyBorder="1" applyAlignment="1">
      <alignment horizontal="right" vertical="center"/>
    </xf>
    <xf numFmtId="0" fontId="4" fillId="0" borderId="0" xfId="38" applyFont="1" applyAlignment="1">
      <alignment vertical="center"/>
    </xf>
    <xf numFmtId="0" fontId="28" fillId="0" borderId="32" xfId="38" applyFont="1" applyBorder="1" applyAlignment="1">
      <alignment horizontal="center" vertical="center"/>
    </xf>
    <xf numFmtId="0" fontId="4" fillId="2" borderId="0" xfId="38" applyFont="1" applyFill="1">
      <alignment vertical="center"/>
    </xf>
    <xf numFmtId="0" fontId="28" fillId="0" borderId="16" xfId="38" applyFont="1" applyBorder="1" applyAlignment="1">
      <alignment horizontal="center" vertical="center"/>
    </xf>
    <xf numFmtId="0" fontId="28" fillId="0" borderId="17" xfId="38" applyFont="1" applyBorder="1" applyAlignment="1">
      <alignment horizontal="center" vertical="center"/>
    </xf>
    <xf numFmtId="0" fontId="28" fillId="0" borderId="18" xfId="38" applyFont="1" applyBorder="1" applyAlignment="1">
      <alignment horizontal="center" vertical="center" shrinkToFit="1"/>
    </xf>
    <xf numFmtId="0" fontId="28" fillId="0" borderId="33" xfId="38" quotePrefix="1" applyFont="1" applyBorder="1" applyAlignment="1">
      <alignment horizontal="center" vertical="center"/>
    </xf>
    <xf numFmtId="0" fontId="28" fillId="0" borderId="20" xfId="38" applyFont="1" applyBorder="1" applyAlignment="1">
      <alignment horizontal="center" vertical="center"/>
    </xf>
    <xf numFmtId="0" fontId="28" fillId="0" borderId="18" xfId="38" applyFont="1" applyBorder="1">
      <alignment vertical="center"/>
    </xf>
    <xf numFmtId="0" fontId="4" fillId="0" borderId="19" xfId="38" applyFont="1" applyBorder="1">
      <alignment vertical="center"/>
    </xf>
    <xf numFmtId="0" fontId="4" fillId="0" borderId="20" xfId="38" applyFont="1" applyBorder="1">
      <alignment vertical="center"/>
    </xf>
    <xf numFmtId="178" fontId="4" fillId="3" borderId="71" xfId="38" applyNumberFormat="1" applyFont="1" applyFill="1" applyBorder="1">
      <alignment vertical="center"/>
    </xf>
    <xf numFmtId="0" fontId="4" fillId="0" borderId="4" xfId="38" applyNumberFormat="1" applyFont="1" applyBorder="1">
      <alignment vertical="center"/>
    </xf>
    <xf numFmtId="0" fontId="28" fillId="0" borderId="1" xfId="38" applyFont="1" applyBorder="1" applyAlignment="1">
      <alignment horizontal="center" vertical="center"/>
    </xf>
    <xf numFmtId="3" fontId="28" fillId="0" borderId="34" xfId="38" applyNumberFormat="1" applyFont="1" applyBorder="1" applyAlignment="1">
      <alignment horizontal="center" vertical="center"/>
    </xf>
    <xf numFmtId="0" fontId="28" fillId="0" borderId="8" xfId="38" applyFont="1" applyBorder="1" applyAlignment="1">
      <alignment horizontal="center" vertical="center"/>
    </xf>
    <xf numFmtId="0" fontId="4" fillId="0" borderId="2" xfId="38" applyNumberFormat="1" applyFont="1" applyBorder="1" applyAlignment="1">
      <alignment horizontal="right" vertical="center"/>
    </xf>
    <xf numFmtId="0" fontId="28" fillId="0" borderId="2" xfId="38" applyFont="1" applyBorder="1" applyAlignment="1">
      <alignment horizontal="center" vertical="center"/>
    </xf>
    <xf numFmtId="3" fontId="28" fillId="0" borderId="35" xfId="38" applyNumberFormat="1" applyFont="1" applyBorder="1" applyAlignment="1">
      <alignment horizontal="center" vertical="center"/>
    </xf>
    <xf numFmtId="0" fontId="28" fillId="0" borderId="4" xfId="38" applyFont="1" applyBorder="1" applyAlignment="1">
      <alignment horizontal="right" vertical="center"/>
    </xf>
    <xf numFmtId="0" fontId="4" fillId="0" borderId="5" xfId="38" applyFont="1" applyBorder="1">
      <alignment vertical="center"/>
    </xf>
    <xf numFmtId="0" fontId="4" fillId="0" borderId="21" xfId="38" applyFont="1" applyBorder="1" applyAlignment="1">
      <alignment horizontal="right" vertical="center"/>
    </xf>
    <xf numFmtId="177" fontId="4" fillId="0" borderId="36" xfId="38" applyNumberFormat="1" applyFont="1" applyBorder="1" applyAlignment="1">
      <alignment vertical="center" wrapText="1"/>
    </xf>
    <xf numFmtId="0" fontId="4" fillId="0" borderId="13" xfId="38" applyFont="1" applyBorder="1" applyAlignment="1">
      <alignment horizontal="right" vertical="center"/>
    </xf>
    <xf numFmtId="0" fontId="4" fillId="0" borderId="4" xfId="38" applyNumberFormat="1" applyFont="1" applyBorder="1" applyAlignment="1">
      <alignment horizontal="right" vertical="center"/>
    </xf>
    <xf numFmtId="0" fontId="4" fillId="0" borderId="5" xfId="38" applyFont="1" applyBorder="1" applyAlignment="1">
      <alignment horizontal="left" vertical="center"/>
    </xf>
    <xf numFmtId="177" fontId="4" fillId="0" borderId="35" xfId="38" applyNumberFormat="1" applyFont="1" applyBorder="1" applyAlignment="1">
      <alignment vertical="center" wrapText="1"/>
    </xf>
    <xf numFmtId="0" fontId="4" fillId="0" borderId="4" xfId="38" applyFont="1" applyBorder="1" applyAlignment="1">
      <alignment horizontal="right" vertical="center"/>
    </xf>
    <xf numFmtId="177" fontId="4" fillId="0" borderId="36" xfId="38" applyNumberFormat="1" applyFont="1" applyBorder="1">
      <alignment vertical="center"/>
    </xf>
    <xf numFmtId="177" fontId="4" fillId="0" borderId="35" xfId="38" applyNumberFormat="1" applyFont="1" applyBorder="1">
      <alignment vertical="center"/>
    </xf>
    <xf numFmtId="177" fontId="4" fillId="0" borderId="35" xfId="38" applyNumberFormat="1" applyFont="1" applyFill="1" applyBorder="1" applyAlignment="1">
      <alignment horizontal="right" vertical="center" wrapText="1"/>
    </xf>
    <xf numFmtId="0" fontId="4" fillId="2" borderId="0" xfId="38" applyFont="1" applyFill="1" applyBorder="1" applyAlignment="1">
      <alignment horizontal="right" vertical="center"/>
    </xf>
    <xf numFmtId="0" fontId="4" fillId="0" borderId="79" xfId="38" applyFont="1" applyFill="1" applyBorder="1" applyAlignment="1">
      <alignment horizontal="left" vertical="center"/>
    </xf>
    <xf numFmtId="0" fontId="4" fillId="0" borderId="78" xfId="38" applyNumberFormat="1" applyFont="1" applyBorder="1" applyAlignment="1">
      <alignment horizontal="right" vertical="center"/>
    </xf>
    <xf numFmtId="177" fontId="4" fillId="0" borderId="35" xfId="38" applyNumberFormat="1" applyFont="1" applyFill="1" applyBorder="1">
      <alignment vertical="center"/>
    </xf>
    <xf numFmtId="0" fontId="4" fillId="0" borderId="150" xfId="38" applyNumberFormat="1" applyFont="1" applyBorder="1" applyAlignment="1">
      <alignment vertical="center"/>
    </xf>
    <xf numFmtId="0" fontId="4" fillId="0" borderId="138" xfId="38" applyNumberFormat="1" applyFont="1" applyBorder="1" applyAlignment="1">
      <alignment vertical="center"/>
    </xf>
    <xf numFmtId="0" fontId="4" fillId="0" borderId="3" xfId="38" applyFont="1" applyFill="1" applyBorder="1">
      <alignment vertical="center"/>
    </xf>
    <xf numFmtId="177" fontId="4" fillId="0" borderId="35" xfId="38" applyNumberFormat="1" applyFont="1" applyBorder="1" applyAlignment="1">
      <alignment horizontal="right" vertical="center"/>
    </xf>
    <xf numFmtId="0" fontId="4" fillId="0" borderId="4" xfId="38" applyFont="1" applyBorder="1" applyAlignment="1">
      <alignment vertical="center" wrapText="1"/>
    </xf>
    <xf numFmtId="3" fontId="4" fillId="0" borderId="3" xfId="38" applyNumberFormat="1" applyFont="1" applyFill="1" applyBorder="1">
      <alignment vertical="center"/>
    </xf>
    <xf numFmtId="177" fontId="4" fillId="0" borderId="4" xfId="38" applyNumberFormat="1" applyFont="1" applyBorder="1" applyAlignment="1">
      <alignment horizontal="right" vertical="center"/>
    </xf>
    <xf numFmtId="177" fontId="4" fillId="0" borderId="4" xfId="38" applyNumberFormat="1" applyFont="1" applyFill="1" applyBorder="1" applyAlignment="1">
      <alignment horizontal="right" vertical="center"/>
    </xf>
    <xf numFmtId="0" fontId="4" fillId="0" borderId="3" xfId="38" applyFont="1" applyFill="1" applyBorder="1" applyAlignment="1">
      <alignment horizontal="left" vertical="center" wrapText="1"/>
    </xf>
    <xf numFmtId="0" fontId="4" fillId="0" borderId="2" xfId="38" applyFont="1" applyFill="1" applyBorder="1" applyAlignment="1">
      <alignment horizontal="left" vertical="center" wrapText="1"/>
    </xf>
    <xf numFmtId="0" fontId="4" fillId="0" borderId="4" xfId="38" applyFont="1" applyFill="1" applyBorder="1" applyAlignment="1">
      <alignment horizontal="left" vertical="center" wrapText="1"/>
    </xf>
    <xf numFmtId="0" fontId="4" fillId="0" borderId="0" xfId="38" applyFont="1" applyFill="1" applyBorder="1">
      <alignment vertical="center"/>
    </xf>
    <xf numFmtId="3" fontId="4" fillId="0" borderId="2" xfId="38" applyNumberFormat="1" applyFont="1" applyBorder="1">
      <alignment vertical="center"/>
    </xf>
    <xf numFmtId="0" fontId="4" fillId="0" borderId="2" xfId="38" applyFont="1" applyBorder="1">
      <alignment vertical="center"/>
    </xf>
    <xf numFmtId="177" fontId="4" fillId="0" borderId="2" xfId="38" applyNumberFormat="1" applyFont="1" applyBorder="1">
      <alignment vertical="center"/>
    </xf>
    <xf numFmtId="177" fontId="4" fillId="0" borderId="14" xfId="38" applyNumberFormat="1" applyFont="1" applyBorder="1" applyAlignment="1">
      <alignment horizontal="center" vertical="center"/>
    </xf>
    <xf numFmtId="177" fontId="4" fillId="0" borderId="22" xfId="38" applyNumberFormat="1" applyFont="1" applyBorder="1" applyAlignment="1">
      <alignment horizontal="center" vertical="center"/>
    </xf>
    <xf numFmtId="0" fontId="4" fillId="0" borderId="2" xfId="38" applyFont="1" applyBorder="1" applyAlignment="1">
      <alignment horizontal="right" vertical="center"/>
    </xf>
    <xf numFmtId="177" fontId="4" fillId="0" borderId="22" xfId="38" applyNumberFormat="1" applyFont="1" applyFill="1" applyBorder="1" applyAlignment="1">
      <alignment horizontal="right" vertical="center"/>
    </xf>
    <xf numFmtId="0" fontId="4" fillId="0" borderId="5" xfId="38" applyFont="1" applyBorder="1" applyAlignment="1">
      <alignment horizontal="right" vertical="center"/>
    </xf>
    <xf numFmtId="177" fontId="4" fillId="0" borderId="22" xfId="38" applyNumberFormat="1" applyFont="1" applyBorder="1" applyAlignment="1">
      <alignment horizontal="right" vertical="center"/>
    </xf>
    <xf numFmtId="0" fontId="4" fillId="0" borderId="3" xfId="38" applyFont="1" applyBorder="1">
      <alignment vertical="center"/>
    </xf>
    <xf numFmtId="0" fontId="4" fillId="0" borderId="0" xfId="38" applyFont="1" applyBorder="1" applyAlignment="1">
      <alignment horizontal="right" vertical="center"/>
    </xf>
    <xf numFmtId="177" fontId="4" fillId="0" borderId="2" xfId="38" applyNumberFormat="1" applyFont="1" applyBorder="1" applyAlignment="1">
      <alignment horizontal="right" vertical="center"/>
    </xf>
    <xf numFmtId="0" fontId="4" fillId="0" borderId="0" xfId="38" applyFont="1" applyAlignment="1">
      <alignment vertical="center" wrapText="1"/>
    </xf>
    <xf numFmtId="177" fontId="4" fillId="0" borderId="5" xfId="38" applyNumberFormat="1" applyFont="1" applyFill="1" applyBorder="1" applyAlignment="1">
      <alignment horizontal="right" vertical="center"/>
    </xf>
    <xf numFmtId="177" fontId="4" fillId="0" borderId="0" xfId="38" applyNumberFormat="1" applyFont="1">
      <alignment vertical="center"/>
    </xf>
    <xf numFmtId="182" fontId="4" fillId="0" borderId="0" xfId="38" applyNumberFormat="1" applyFont="1">
      <alignment vertical="center"/>
    </xf>
    <xf numFmtId="0" fontId="4" fillId="2" borderId="15" xfId="38" applyFont="1" applyFill="1" applyBorder="1">
      <alignment vertical="center"/>
    </xf>
    <xf numFmtId="0" fontId="4" fillId="2" borderId="9" xfId="38" applyFont="1" applyFill="1" applyBorder="1">
      <alignment vertical="center"/>
    </xf>
    <xf numFmtId="177" fontId="4" fillId="5" borderId="9" xfId="38" applyNumberFormat="1" applyFont="1" applyFill="1" applyBorder="1">
      <alignment vertical="center"/>
    </xf>
    <xf numFmtId="0" fontId="4" fillId="5" borderId="31" xfId="38" applyFont="1" applyFill="1" applyBorder="1">
      <alignment vertical="center"/>
    </xf>
    <xf numFmtId="0" fontId="4" fillId="2" borderId="1" xfId="38" applyFont="1" applyFill="1" applyBorder="1">
      <alignment vertical="center"/>
    </xf>
    <xf numFmtId="0" fontId="4" fillId="2" borderId="0" xfId="38" applyFont="1" applyFill="1" applyBorder="1">
      <alignment vertical="center"/>
    </xf>
    <xf numFmtId="0" fontId="4" fillId="5" borderId="0" xfId="38" applyFont="1" applyFill="1" applyBorder="1">
      <alignment vertical="center"/>
    </xf>
    <xf numFmtId="0" fontId="4" fillId="5" borderId="8" xfId="38" applyFont="1" applyFill="1" applyBorder="1">
      <alignment vertical="center"/>
    </xf>
    <xf numFmtId="0" fontId="4" fillId="2" borderId="0" xfId="38" quotePrefix="1" applyFont="1" applyFill="1" applyBorder="1">
      <alignment vertical="center"/>
    </xf>
    <xf numFmtId="0" fontId="4" fillId="5" borderId="0" xfId="38" quotePrefix="1" applyNumberFormat="1" applyFont="1" applyFill="1" applyBorder="1">
      <alignment vertical="center"/>
    </xf>
    <xf numFmtId="0" fontId="4" fillId="2" borderId="12" xfId="38" applyFont="1" applyFill="1" applyBorder="1">
      <alignment vertical="center"/>
    </xf>
    <xf numFmtId="0" fontId="4" fillId="2" borderId="14" xfId="38" quotePrefix="1" applyNumberFormat="1" applyFont="1" applyFill="1" applyBorder="1">
      <alignment vertical="center"/>
    </xf>
    <xf numFmtId="0" fontId="4" fillId="2" borderId="14" xfId="38" applyFont="1" applyFill="1" applyBorder="1">
      <alignment vertical="center"/>
    </xf>
    <xf numFmtId="0" fontId="4" fillId="5" borderId="14" xfId="38" quotePrefix="1" applyNumberFormat="1" applyFont="1" applyFill="1" applyBorder="1">
      <alignment vertical="center"/>
    </xf>
    <xf numFmtId="0" fontId="4" fillId="5" borderId="13" xfId="38" applyFont="1" applyFill="1" applyBorder="1">
      <alignment vertical="center"/>
    </xf>
    <xf numFmtId="0" fontId="22" fillId="0" borderId="0" xfId="21" applyFont="1" applyFill="1" applyAlignment="1">
      <alignment horizontal="center" vertical="center"/>
    </xf>
    <xf numFmtId="0" fontId="4" fillId="0" borderId="0" xfId="21" applyFont="1" applyFill="1" applyAlignment="1">
      <alignment horizontal="center" vertical="center"/>
    </xf>
    <xf numFmtId="0" fontId="22" fillId="0" borderId="0" xfId="21" applyFont="1" applyFill="1" applyAlignment="1">
      <alignment horizontal="center" vertical="center" wrapText="1"/>
    </xf>
    <xf numFmtId="0" fontId="22" fillId="0" borderId="0" xfId="21" applyFont="1" applyFill="1" applyAlignment="1">
      <alignment vertical="center" wrapText="1"/>
    </xf>
    <xf numFmtId="0" fontId="4" fillId="0" borderId="0" xfId="21" applyFont="1" applyFill="1" applyAlignment="1">
      <alignment horizontal="center" vertical="center" wrapText="1"/>
    </xf>
    <xf numFmtId="0" fontId="7" fillId="0" borderId="0" xfId="21" applyFont="1" applyFill="1">
      <alignment vertical="center"/>
    </xf>
    <xf numFmtId="0" fontId="4" fillId="0" borderId="0" xfId="21" applyFont="1" applyFill="1" applyAlignment="1">
      <alignment horizontal="left" vertical="center"/>
    </xf>
    <xf numFmtId="0" fontId="4" fillId="0" borderId="0" xfId="21" applyFont="1" applyFill="1">
      <alignment vertical="center"/>
    </xf>
    <xf numFmtId="9" fontId="4" fillId="0" borderId="0" xfId="21" applyNumberFormat="1" applyFont="1" applyFill="1" applyAlignment="1">
      <alignment horizontal="center" vertical="center"/>
    </xf>
    <xf numFmtId="187" fontId="4" fillId="0" borderId="0" xfId="21" applyNumberFormat="1" applyFont="1" applyFill="1" applyAlignment="1">
      <alignment horizontal="center" vertical="center"/>
    </xf>
    <xf numFmtId="178" fontId="4" fillId="0" borderId="2" xfId="38" applyNumberFormat="1" applyFont="1" applyBorder="1" applyAlignment="1">
      <alignment horizontal="right" vertical="center"/>
    </xf>
    <xf numFmtId="178" fontId="4" fillId="0" borderId="5" xfId="38" applyNumberFormat="1" applyFont="1" applyBorder="1" applyAlignment="1">
      <alignment horizontal="right" vertical="center"/>
    </xf>
    <xf numFmtId="178" fontId="4" fillId="0" borderId="70" xfId="38" applyNumberFormat="1" applyFont="1" applyBorder="1" applyAlignment="1">
      <alignment horizontal="right" vertical="center"/>
    </xf>
    <xf numFmtId="178" fontId="4" fillId="0" borderId="83" xfId="38" applyNumberFormat="1" applyFont="1" applyFill="1" applyBorder="1" applyAlignment="1">
      <alignment horizontal="right" vertical="center"/>
    </xf>
    <xf numFmtId="178" fontId="4" fillId="0" borderId="72" xfId="38" applyNumberFormat="1" applyFont="1" applyFill="1" applyBorder="1" applyAlignment="1">
      <alignment horizontal="right" vertical="center"/>
    </xf>
    <xf numFmtId="178" fontId="4" fillId="3" borderId="72" xfId="38" applyNumberFormat="1" applyFont="1" applyFill="1" applyBorder="1" applyAlignment="1">
      <alignment horizontal="right" vertical="center"/>
    </xf>
    <xf numFmtId="178" fontId="4" fillId="3" borderId="73" xfId="38" applyNumberFormat="1" applyFont="1" applyFill="1" applyBorder="1" applyAlignment="1">
      <alignment horizontal="right" vertical="center"/>
    </xf>
    <xf numFmtId="178" fontId="4" fillId="3" borderId="84" xfId="38" applyNumberFormat="1" applyFont="1" applyFill="1" applyBorder="1" applyAlignment="1">
      <alignment horizontal="right" vertical="center"/>
    </xf>
    <xf numFmtId="0" fontId="4" fillId="0" borderId="14" xfId="38" applyFont="1" applyBorder="1" applyAlignment="1">
      <alignment horizontal="right" vertical="center"/>
    </xf>
    <xf numFmtId="0" fontId="4" fillId="0" borderId="0" xfId="23" applyFont="1"/>
    <xf numFmtId="0" fontId="4" fillId="0" borderId="0" xfId="23" applyFont="1"/>
    <xf numFmtId="176" fontId="10" fillId="0" borderId="16" xfId="30" applyNumberFormat="1" applyFont="1" applyFill="1" applyBorder="1" applyAlignment="1"/>
    <xf numFmtId="0" fontId="4" fillId="0" borderId="0" xfId="23" applyFont="1"/>
    <xf numFmtId="3" fontId="10" fillId="0" borderId="1" xfId="30" applyNumberFormat="1" applyFont="1" applyFill="1" applyBorder="1" applyAlignment="1">
      <alignment horizontal="center" vertical="center" wrapText="1"/>
    </xf>
    <xf numFmtId="3" fontId="10" fillId="0" borderId="8" xfId="30" applyNumberFormat="1" applyFont="1" applyFill="1" applyBorder="1" applyAlignment="1">
      <alignment horizontal="center" vertical="center" wrapText="1"/>
    </xf>
    <xf numFmtId="176" fontId="10" fillId="0" borderId="12" xfId="30" applyNumberFormat="1" applyFont="1" applyFill="1" applyBorder="1" applyAlignment="1">
      <alignment horizontal="center" vertical="center" wrapText="1"/>
    </xf>
    <xf numFmtId="176" fontId="10" fillId="0" borderId="16" xfId="30" applyNumberFormat="1" applyFont="1" applyFill="1" applyBorder="1" applyAlignment="1">
      <alignment vertical="center"/>
    </xf>
    <xf numFmtId="176" fontId="10" fillId="0" borderId="21" xfId="30" applyNumberFormat="1" applyFont="1" applyFill="1" applyBorder="1" applyAlignment="1">
      <alignment vertical="center"/>
    </xf>
    <xf numFmtId="176" fontId="10" fillId="0" borderId="1" xfId="30" applyNumberFormat="1" applyFont="1" applyFill="1" applyBorder="1" applyAlignment="1">
      <alignment vertical="center" wrapText="1"/>
    </xf>
    <xf numFmtId="176" fontId="10" fillId="0" borderId="38" xfId="30" applyNumberFormat="1" applyFont="1" applyFill="1" applyBorder="1" applyAlignment="1">
      <alignment horizontal="right" vertical="center" wrapText="1"/>
    </xf>
    <xf numFmtId="176" fontId="10" fillId="0" borderId="40" xfId="30" applyNumberFormat="1" applyFont="1" applyFill="1" applyBorder="1" applyAlignment="1">
      <alignment horizontal="right" vertical="center" wrapText="1"/>
    </xf>
    <xf numFmtId="176" fontId="10" fillId="0" borderId="67" xfId="30" applyNumberFormat="1" applyFont="1" applyFill="1" applyBorder="1" applyAlignment="1">
      <alignment horizontal="right" vertical="center" wrapText="1"/>
    </xf>
    <xf numFmtId="176" fontId="10" fillId="0" borderId="11" xfId="30" applyNumberFormat="1" applyFont="1" applyFill="1" applyBorder="1" applyAlignment="1">
      <alignment vertical="center" wrapText="1"/>
    </xf>
    <xf numFmtId="176" fontId="10" fillId="0" borderId="16" xfId="30" applyNumberFormat="1" applyFont="1" applyFill="1" applyBorder="1" applyAlignment="1">
      <alignment vertical="center" wrapText="1"/>
    </xf>
    <xf numFmtId="180" fontId="10" fillId="0" borderId="11" xfId="30" applyNumberFormat="1" applyFont="1" applyFill="1" applyBorder="1" applyAlignment="1">
      <alignment vertical="center"/>
    </xf>
    <xf numFmtId="180" fontId="10" fillId="0" borderId="16" xfId="30" applyNumberFormat="1" applyFont="1" applyFill="1" applyBorder="1" applyAlignment="1">
      <alignment vertical="center"/>
    </xf>
    <xf numFmtId="180" fontId="10" fillId="0" borderId="21" xfId="30" applyNumberFormat="1" applyFont="1" applyFill="1" applyBorder="1" applyAlignment="1">
      <alignment vertical="center"/>
    </xf>
    <xf numFmtId="3" fontId="10" fillId="0" borderId="21" xfId="30" applyNumberFormat="1"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0" xfId="23" applyFont="1"/>
    <xf numFmtId="0" fontId="4" fillId="0" borderId="9" xfId="0" applyFont="1" applyFill="1" applyBorder="1" applyAlignment="1">
      <alignment vertical="center"/>
    </xf>
    <xf numFmtId="0" fontId="4" fillId="0" borderId="14" xfId="0" applyFont="1" applyFill="1" applyBorder="1" applyAlignment="1">
      <alignment vertical="center" wrapText="1"/>
    </xf>
    <xf numFmtId="0" fontId="4" fillId="0" borderId="14" xfId="0" quotePrefix="1" applyFont="1" applyFill="1" applyBorder="1" applyAlignment="1">
      <alignment vertical="center" wrapText="1"/>
    </xf>
    <xf numFmtId="1" fontId="4" fillId="3" borderId="137" xfId="38" applyNumberFormat="1" applyFont="1" applyFill="1" applyBorder="1" applyAlignment="1">
      <alignment horizontal="right" vertical="center"/>
    </xf>
    <xf numFmtId="1" fontId="4" fillId="3" borderId="140" xfId="38" applyNumberFormat="1" applyFont="1" applyFill="1" applyBorder="1" applyAlignment="1">
      <alignment horizontal="right" vertical="center"/>
    </xf>
    <xf numFmtId="177" fontId="4" fillId="0" borderId="34" xfId="38" applyNumberFormat="1" applyFont="1" applyBorder="1">
      <alignment vertical="center"/>
    </xf>
    <xf numFmtId="177" fontId="4" fillId="0" borderId="34" xfId="38" applyNumberFormat="1" applyFont="1" applyBorder="1" applyAlignment="1">
      <alignment horizontal="right" vertical="center"/>
    </xf>
    <xf numFmtId="177" fontId="4" fillId="0" borderId="153" xfId="38" applyNumberFormat="1" applyFont="1" applyBorder="1">
      <alignment vertical="center"/>
    </xf>
    <xf numFmtId="177" fontId="4" fillId="0" borderId="153" xfId="38" applyNumberFormat="1" applyFont="1" applyBorder="1" applyAlignment="1">
      <alignment horizontal="right" vertical="center"/>
    </xf>
    <xf numFmtId="176" fontId="4" fillId="0" borderId="12" xfId="27" applyNumberFormat="1" applyFont="1" applyFill="1" applyBorder="1" applyAlignment="1">
      <alignment vertical="center"/>
    </xf>
    <xf numFmtId="0" fontId="29" fillId="0" borderId="0" xfId="0" applyFont="1" applyAlignment="1">
      <alignment vertical="center"/>
    </xf>
    <xf numFmtId="0" fontId="4" fillId="0" borderId="154" xfId="0" applyFont="1" applyBorder="1" applyAlignment="1">
      <alignment horizontal="center" vertical="center" shrinkToFit="1"/>
    </xf>
    <xf numFmtId="0" fontId="4" fillId="0" borderId="155" xfId="0" applyFont="1" applyBorder="1" applyAlignment="1">
      <alignment horizontal="center" vertical="center" shrinkToFit="1"/>
    </xf>
    <xf numFmtId="0" fontId="4" fillId="0" borderId="156" xfId="0" applyFont="1" applyBorder="1" applyAlignment="1">
      <alignment horizontal="center" vertical="center" shrinkToFit="1"/>
    </xf>
    <xf numFmtId="178" fontId="9" fillId="4" borderId="157" xfId="38" applyNumberFormat="1" applyFont="1" applyFill="1" applyBorder="1" applyAlignment="1" applyProtection="1">
      <alignment horizontal="center" vertical="center"/>
      <protection locked="0"/>
    </xf>
    <xf numFmtId="178" fontId="9" fillId="4" borderId="158" xfId="38" applyNumberFormat="1" applyFont="1" applyFill="1" applyBorder="1" applyAlignment="1" applyProtection="1">
      <alignment horizontal="center" vertical="center"/>
      <protection locked="0"/>
    </xf>
    <xf numFmtId="178" fontId="9" fillId="4" borderId="159" xfId="38" applyNumberFormat="1" applyFont="1" applyFill="1" applyBorder="1" applyAlignment="1" applyProtection="1">
      <alignment horizontal="center" vertical="center"/>
      <protection locked="0"/>
    </xf>
    <xf numFmtId="0" fontId="4" fillId="0" borderId="160" xfId="0" applyFont="1" applyBorder="1" applyAlignment="1">
      <alignment horizontal="center" shrinkToFit="1"/>
    </xf>
    <xf numFmtId="0" fontId="4" fillId="0" borderId="161" xfId="0" applyFont="1" applyBorder="1" applyAlignment="1">
      <alignment horizontal="center" shrinkToFit="1"/>
    </xf>
    <xf numFmtId="0" fontId="4" fillId="0" borderId="162" xfId="0" applyFont="1" applyBorder="1" applyAlignment="1">
      <alignment horizontal="center" shrinkToFit="1"/>
    </xf>
    <xf numFmtId="178" fontId="9" fillId="4" borderId="163" xfId="38" applyNumberFormat="1" applyFont="1" applyFill="1" applyBorder="1" applyAlignment="1" applyProtection="1">
      <alignment horizontal="center" vertical="center"/>
      <protection locked="0"/>
    </xf>
    <xf numFmtId="178" fontId="9" fillId="4" borderId="164" xfId="38" applyNumberFormat="1" applyFont="1" applyFill="1" applyBorder="1" applyAlignment="1" applyProtection="1">
      <alignment horizontal="center" vertical="center"/>
      <protection locked="0"/>
    </xf>
    <xf numFmtId="178" fontId="9" fillId="4" borderId="165" xfId="38" applyNumberFormat="1" applyFont="1" applyFill="1" applyBorder="1" applyAlignment="1" applyProtection="1">
      <alignment horizontal="center" vertical="center"/>
      <protection locked="0"/>
    </xf>
    <xf numFmtId="0" fontId="4" fillId="0" borderId="22" xfId="0" applyFont="1" applyBorder="1" applyAlignment="1">
      <alignment horizontal="distributed"/>
    </xf>
    <xf numFmtId="0" fontId="4" fillId="0" borderId="5" xfId="0" applyFont="1" applyBorder="1" applyAlignment="1">
      <alignment horizontal="distributed"/>
    </xf>
    <xf numFmtId="0" fontId="4" fillId="0" borderId="3" xfId="0" applyFont="1" applyBorder="1" applyAlignment="1">
      <alignment horizontal="distributed"/>
    </xf>
    <xf numFmtId="178" fontId="21" fillId="4" borderId="131" xfId="38" applyNumberFormat="1" applyFont="1" applyFill="1" applyBorder="1" applyAlignment="1" applyProtection="1">
      <alignment horizontal="center" vertical="center"/>
      <protection locked="0"/>
    </xf>
    <xf numFmtId="178" fontId="21" fillId="4" borderId="82" xfId="38" applyNumberFormat="1" applyFont="1" applyFill="1" applyBorder="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left" vertical="top"/>
    </xf>
    <xf numFmtId="178" fontId="21" fillId="3" borderId="85" xfId="38" applyNumberFormat="1" applyFont="1" applyFill="1" applyBorder="1" applyAlignment="1" applyProtection="1">
      <alignment horizontal="center" vertical="center"/>
      <protection locked="0"/>
    </xf>
    <xf numFmtId="178" fontId="21" fillId="3" borderId="86" xfId="38" applyNumberFormat="1" applyFont="1" applyFill="1" applyBorder="1" applyAlignment="1" applyProtection="1">
      <alignment horizontal="center" vertical="center"/>
      <protection locked="0"/>
    </xf>
    <xf numFmtId="178" fontId="21" fillId="3" borderId="87" xfId="38" applyNumberFormat="1" applyFont="1" applyFill="1" applyBorder="1" applyAlignment="1" applyProtection="1">
      <alignment horizontal="center" vertical="center"/>
      <protection locked="0"/>
    </xf>
    <xf numFmtId="178" fontId="21" fillId="0" borderId="42" xfId="39" applyNumberFormat="1" applyFont="1" applyFill="1" applyBorder="1" applyAlignment="1" applyProtection="1">
      <alignment horizontal="center" vertical="center"/>
    </xf>
    <xf numFmtId="178" fontId="21" fillId="0" borderId="43" xfId="39" applyNumberFormat="1" applyFont="1" applyFill="1" applyBorder="1" applyAlignment="1" applyProtection="1">
      <alignment horizontal="center" vertical="center"/>
    </xf>
    <xf numFmtId="178" fontId="21" fillId="0" borderId="44" xfId="39" applyNumberFormat="1" applyFont="1" applyFill="1" applyBorder="1" applyAlignment="1" applyProtection="1">
      <alignment horizontal="center" vertical="center"/>
    </xf>
    <xf numFmtId="0" fontId="4" fillId="0" borderId="0" xfId="0" applyFont="1" applyAlignment="1"/>
    <xf numFmtId="9" fontId="20" fillId="0" borderId="102" xfId="0" applyNumberFormat="1" applyFont="1" applyBorder="1" applyAlignment="1">
      <alignment horizontal="center" vertical="center"/>
    </xf>
    <xf numFmtId="9" fontId="20" fillId="0" borderId="103" xfId="0" applyNumberFormat="1" applyFont="1" applyBorder="1" applyAlignment="1">
      <alignment horizontal="center" vertical="center"/>
    </xf>
    <xf numFmtId="9" fontId="20" fillId="0" borderId="104" xfId="0" applyNumberFormat="1" applyFont="1" applyBorder="1" applyAlignment="1">
      <alignment horizontal="center" vertical="center"/>
    </xf>
    <xf numFmtId="9" fontId="20" fillId="0" borderId="105" xfId="0" applyNumberFormat="1" applyFont="1" applyBorder="1" applyAlignment="1">
      <alignment horizontal="center" vertical="center"/>
    </xf>
    <xf numFmtId="9" fontId="20" fillId="0" borderId="106" xfId="0" applyNumberFormat="1" applyFont="1" applyBorder="1" applyAlignment="1">
      <alignment horizontal="center" vertical="center"/>
    </xf>
    <xf numFmtId="9" fontId="20" fillId="0" borderId="107" xfId="0" applyNumberFormat="1" applyFont="1" applyBorder="1" applyAlignment="1">
      <alignment horizontal="center" vertical="center"/>
    </xf>
    <xf numFmtId="0" fontId="4" fillId="0" borderId="0" xfId="0" applyFont="1" applyBorder="1"/>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178" fontId="21" fillId="4" borderId="77" xfId="38" applyNumberFormat="1" applyFont="1" applyFill="1" applyBorder="1" applyAlignment="1" applyProtection="1">
      <alignment horizontal="center" vertical="center"/>
      <protection locked="0"/>
    </xf>
    <xf numFmtId="178" fontId="21" fillId="4" borderId="108" xfId="38" applyNumberFormat="1" applyFont="1" applyFill="1" applyBorder="1" applyAlignment="1" applyProtection="1">
      <alignment horizontal="center" vertical="center"/>
      <protection locked="0"/>
    </xf>
    <xf numFmtId="0" fontId="4" fillId="0" borderId="54" xfId="0" applyFont="1" applyBorder="1" applyAlignment="1">
      <alignment horizontal="center"/>
    </xf>
    <xf numFmtId="0" fontId="20" fillId="0" borderId="118"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126" xfId="0" applyFont="1" applyBorder="1" applyAlignment="1">
      <alignment horizontal="center" vertical="center" wrapText="1"/>
    </xf>
    <xf numFmtId="0" fontId="9" fillId="8" borderId="85" xfId="0" applyFont="1" applyFill="1" applyBorder="1" applyAlignment="1">
      <alignment horizontal="center"/>
    </xf>
    <xf numFmtId="0" fontId="9" fillId="8" borderId="86" xfId="0" applyFont="1" applyFill="1" applyBorder="1" applyAlignment="1">
      <alignment horizontal="center"/>
    </xf>
    <xf numFmtId="0" fontId="9" fillId="8" borderId="87" xfId="0" applyFont="1" applyFill="1" applyBorder="1" applyAlignment="1">
      <alignment horizontal="center"/>
    </xf>
    <xf numFmtId="0" fontId="9" fillId="4" borderId="127" xfId="0" applyFont="1" applyFill="1" applyBorder="1" applyAlignment="1">
      <alignment horizontal="center"/>
    </xf>
    <xf numFmtId="0" fontId="9" fillId="4" borderId="128" xfId="0" applyFont="1" applyFill="1" applyBorder="1" applyAlignment="1">
      <alignment horizontal="center"/>
    </xf>
    <xf numFmtId="0" fontId="9" fillId="4" borderId="129" xfId="0" applyFont="1" applyFill="1" applyBorder="1" applyAlignment="1">
      <alignment horizontal="center"/>
    </xf>
    <xf numFmtId="178" fontId="21" fillId="4" borderId="5" xfId="38" applyNumberFormat="1" applyFont="1" applyFill="1" applyBorder="1" applyAlignment="1" applyProtection="1">
      <alignment horizontal="center" vertical="center"/>
      <protection locked="0"/>
    </xf>
    <xf numFmtId="178" fontId="21" fillId="4" borderId="95" xfId="38" applyNumberFormat="1" applyFont="1" applyFill="1" applyBorder="1" applyAlignment="1" applyProtection="1">
      <alignment horizontal="center" vertical="center"/>
      <protection locked="0"/>
    </xf>
    <xf numFmtId="178" fontId="21" fillId="4" borderId="130" xfId="38" applyNumberFormat="1"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xf>
    <xf numFmtId="0" fontId="4" fillId="0" borderId="46" xfId="0" applyFont="1" applyBorder="1" applyAlignment="1">
      <alignment horizontal="center"/>
    </xf>
    <xf numFmtId="178" fontId="21" fillId="4" borderId="4" xfId="38" applyNumberFormat="1" applyFont="1" applyFill="1" applyBorder="1" applyAlignment="1" applyProtection="1">
      <alignment horizontal="center" vertical="center"/>
      <protection locked="0"/>
    </xf>
    <xf numFmtId="178" fontId="21" fillId="4" borderId="94" xfId="38" applyNumberFormat="1" applyFont="1" applyFill="1" applyBorder="1" applyAlignment="1" applyProtection="1">
      <alignment horizontal="center" vertical="center"/>
      <protection locked="0"/>
    </xf>
    <xf numFmtId="0" fontId="15" fillId="0" borderId="0" xfId="0" applyFont="1" applyFill="1" applyBorder="1" applyAlignment="1">
      <alignment horizontal="left"/>
    </xf>
    <xf numFmtId="177" fontId="14" fillId="0" borderId="50" xfId="0" applyNumberFormat="1" applyFont="1" applyFill="1" applyBorder="1" applyAlignment="1">
      <alignment horizontal="center"/>
    </xf>
    <xf numFmtId="0" fontId="9" fillId="0" borderId="0" xfId="0" applyFont="1" applyAlignment="1">
      <alignment vertical="top" wrapText="1"/>
    </xf>
    <xf numFmtId="0" fontId="15" fillId="0" borderId="0" xfId="0" applyFont="1" applyBorder="1" applyAlignment="1">
      <alignment horizontal="left"/>
    </xf>
    <xf numFmtId="177" fontId="14" fillId="0" borderId="50" xfId="0" applyNumberFormat="1" applyFont="1" applyBorder="1" applyAlignment="1">
      <alignment horizontal="center"/>
    </xf>
    <xf numFmtId="0" fontId="4" fillId="0" borderId="0" xfId="0" applyFont="1" applyAlignment="1">
      <alignment horizontal="left" vertical="center"/>
    </xf>
    <xf numFmtId="0" fontId="4" fillId="0" borderId="0" xfId="0" applyFont="1" applyAlignment="1">
      <alignment horizontal="center"/>
    </xf>
    <xf numFmtId="0" fontId="4" fillId="0" borderId="146" xfId="0" applyFont="1" applyBorder="1" applyAlignment="1">
      <alignment horizontal="center"/>
    </xf>
    <xf numFmtId="178" fontId="21" fillId="3" borderId="147" xfId="38" applyNumberFormat="1" applyFont="1" applyFill="1" applyBorder="1" applyAlignment="1" applyProtection="1">
      <alignment horizontal="center" vertical="center"/>
      <protection locked="0"/>
    </xf>
    <xf numFmtId="178" fontId="21" fillId="3" borderId="148" xfId="38" applyNumberFormat="1" applyFont="1" applyFill="1" applyBorder="1" applyAlignment="1" applyProtection="1">
      <alignment horizontal="center" vertical="center"/>
      <protection locked="0"/>
    </xf>
    <xf numFmtId="178" fontId="21" fillId="3" borderId="149" xfId="38" applyNumberFormat="1" applyFont="1" applyFill="1" applyBorder="1" applyAlignment="1" applyProtection="1">
      <alignment horizontal="center" vertical="center"/>
      <protection locked="0"/>
    </xf>
    <xf numFmtId="0" fontId="21" fillId="0" borderId="109"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34"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135" xfId="0" applyFont="1" applyBorder="1" applyAlignment="1">
      <alignment horizontal="center" vertical="center" wrapText="1"/>
    </xf>
    <xf numFmtId="178" fontId="21" fillId="4" borderId="69" xfId="38" applyNumberFormat="1" applyFont="1" applyFill="1" applyBorder="1" applyAlignment="1" applyProtection="1">
      <alignment horizontal="center" vertical="center"/>
      <protection locked="0"/>
    </xf>
    <xf numFmtId="0" fontId="20" fillId="0" borderId="109" xfId="0" applyFont="1" applyBorder="1" applyAlignment="1">
      <alignment horizontal="center" vertical="center"/>
    </xf>
    <xf numFmtId="0" fontId="20" fillId="0" borderId="110" xfId="0" applyFont="1" applyBorder="1" applyAlignment="1">
      <alignment horizontal="center" vertical="center"/>
    </xf>
    <xf numFmtId="0" fontId="20" fillId="0" borderId="111" xfId="0" applyFont="1" applyBorder="1" applyAlignment="1">
      <alignment horizontal="center" vertical="center"/>
    </xf>
    <xf numFmtId="0" fontId="20" fillId="0" borderId="112" xfId="0" applyFont="1" applyBorder="1" applyAlignment="1">
      <alignment horizontal="center" vertical="center"/>
    </xf>
    <xf numFmtId="0" fontId="20" fillId="0" borderId="0"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105" xfId="0" applyFont="1" applyBorder="1" applyAlignment="1">
      <alignment horizontal="center" vertical="center"/>
    </xf>
    <xf numFmtId="0" fontId="20" fillId="0" borderId="115" xfId="0" applyFont="1" applyBorder="1" applyAlignment="1">
      <alignment horizontal="center" vertical="center"/>
    </xf>
    <xf numFmtId="0" fontId="20" fillId="0" borderId="109"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116" xfId="0" applyFont="1" applyBorder="1" applyAlignment="1">
      <alignment horizontal="center" vertical="center" wrapText="1"/>
    </xf>
    <xf numFmtId="0" fontId="23" fillId="0" borderId="117" xfId="0" applyFont="1" applyBorder="1" applyAlignment="1">
      <alignment horizontal="center"/>
    </xf>
    <xf numFmtId="0" fontId="20" fillId="0" borderId="104"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120"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132" xfId="0" applyFont="1" applyBorder="1" applyAlignment="1">
      <alignment horizontal="center"/>
    </xf>
    <xf numFmtId="0" fontId="20" fillId="0" borderId="133" xfId="0" applyFont="1" applyBorder="1" applyAlignment="1">
      <alignment horizontal="center"/>
    </xf>
    <xf numFmtId="0" fontId="4" fillId="0" borderId="31" xfId="0" applyFont="1" applyBorder="1" applyAlignment="1">
      <alignment horizontal="center"/>
    </xf>
    <xf numFmtId="178" fontId="21" fillId="4" borderId="96" xfId="38" applyNumberFormat="1" applyFont="1" applyFill="1" applyBorder="1" applyAlignment="1" applyProtection="1">
      <alignment horizontal="center" vertical="center"/>
      <protection locked="0"/>
    </xf>
    <xf numFmtId="0" fontId="4" fillId="8" borderId="85" xfId="0" applyFont="1" applyFill="1" applyBorder="1" applyAlignment="1" applyProtection="1">
      <alignment horizontal="center"/>
      <protection locked="0"/>
    </xf>
    <xf numFmtId="0" fontId="4" fillId="8" borderId="86" xfId="0" applyFont="1" applyFill="1" applyBorder="1" applyAlignment="1" applyProtection="1">
      <alignment horizontal="center"/>
      <protection locked="0"/>
    </xf>
    <xf numFmtId="0" fontId="4" fillId="8" borderId="87" xfId="0" applyFont="1" applyFill="1" applyBorder="1" applyAlignment="1" applyProtection="1">
      <alignment horizontal="center"/>
      <protection locked="0"/>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20" fillId="3" borderId="88" xfId="0" applyFont="1" applyFill="1" applyBorder="1" applyAlignment="1" applyProtection="1">
      <alignment horizontal="center" vertical="center"/>
      <protection locked="0"/>
    </xf>
    <xf numFmtId="0" fontId="20" fillId="3" borderId="89" xfId="0" applyFont="1" applyFill="1" applyBorder="1" applyAlignment="1" applyProtection="1">
      <alignment horizontal="center" vertical="center"/>
      <protection locked="0"/>
    </xf>
    <xf numFmtId="0" fontId="20" fillId="3" borderId="90" xfId="0" applyFont="1" applyFill="1" applyBorder="1" applyAlignment="1" applyProtection="1">
      <alignment horizontal="center" vertical="center"/>
      <protection locked="0"/>
    </xf>
    <xf numFmtId="0" fontId="20" fillId="3" borderId="91" xfId="0" applyFont="1" applyFill="1" applyBorder="1" applyAlignment="1" applyProtection="1">
      <alignment horizontal="center" vertical="center"/>
      <protection locked="0"/>
    </xf>
    <xf numFmtId="0" fontId="20" fillId="3" borderId="92" xfId="0" applyFont="1" applyFill="1" applyBorder="1" applyAlignment="1" applyProtection="1">
      <alignment horizontal="center" vertical="center"/>
      <protection locked="0"/>
    </xf>
    <xf numFmtId="0" fontId="20" fillId="3" borderId="93" xfId="0" applyFont="1" applyFill="1" applyBorder="1" applyAlignment="1" applyProtection="1">
      <alignment horizontal="center" vertical="center"/>
      <protection locked="0"/>
    </xf>
    <xf numFmtId="0" fontId="4" fillId="0" borderId="45" xfId="0" applyFont="1" applyBorder="1" applyAlignment="1">
      <alignment horizontal="center"/>
    </xf>
    <xf numFmtId="178" fontId="21" fillId="4" borderId="97" xfId="38" applyNumberFormat="1" applyFont="1" applyFill="1" applyBorder="1" applyAlignment="1" applyProtection="1">
      <alignment horizontal="center" vertical="center"/>
      <protection locked="0"/>
    </xf>
    <xf numFmtId="0" fontId="20" fillId="3" borderId="85" xfId="0" applyFont="1" applyFill="1" applyBorder="1" applyAlignment="1" applyProtection="1">
      <alignment horizontal="center" vertical="center"/>
      <protection locked="0"/>
    </xf>
    <xf numFmtId="0" fontId="20" fillId="3" borderId="86" xfId="0" applyFont="1" applyFill="1" applyBorder="1" applyAlignment="1" applyProtection="1">
      <alignment horizontal="center" vertical="center"/>
      <protection locked="0"/>
    </xf>
    <xf numFmtId="0" fontId="20" fillId="3" borderId="87" xfId="0" applyFont="1" applyFill="1" applyBorder="1" applyAlignment="1" applyProtection="1">
      <alignment horizontal="center" vertical="center"/>
      <protection locked="0"/>
    </xf>
    <xf numFmtId="9" fontId="20" fillId="0" borderId="98" xfId="1" applyFont="1" applyBorder="1" applyAlignment="1">
      <alignment horizontal="center" vertical="center"/>
    </xf>
    <xf numFmtId="9" fontId="20" fillId="0" borderId="99" xfId="1" applyFont="1" applyBorder="1" applyAlignment="1">
      <alignment horizontal="center" vertical="center"/>
    </xf>
    <xf numFmtId="9" fontId="20" fillId="0" borderId="100" xfId="1" applyFont="1" applyBorder="1" applyAlignment="1">
      <alignment horizontal="center" vertical="center"/>
    </xf>
    <xf numFmtId="187" fontId="20" fillId="0" borderId="98" xfId="1" applyNumberFormat="1" applyFont="1" applyBorder="1" applyAlignment="1">
      <alignment horizontal="center" vertical="center"/>
    </xf>
    <xf numFmtId="187" fontId="20" fillId="0" borderId="99" xfId="1" applyNumberFormat="1" applyFont="1" applyBorder="1" applyAlignment="1">
      <alignment horizontal="center" vertical="center"/>
    </xf>
    <xf numFmtId="187" fontId="20" fillId="0" borderId="101" xfId="1" applyNumberFormat="1" applyFont="1" applyBorder="1" applyAlignment="1">
      <alignment horizontal="center" vertical="center"/>
    </xf>
    <xf numFmtId="0" fontId="4" fillId="0" borderId="47" xfId="0" applyFont="1" applyBorder="1" applyAlignment="1">
      <alignment horizontal="distributed"/>
    </xf>
    <xf numFmtId="0" fontId="4" fillId="0" borderId="48" xfId="0" applyFont="1" applyBorder="1" applyAlignment="1">
      <alignment horizontal="distributed"/>
    </xf>
    <xf numFmtId="0" fontId="4" fillId="0" borderId="49" xfId="0" applyFont="1" applyBorder="1" applyAlignment="1">
      <alignment horizontal="distributed"/>
    </xf>
    <xf numFmtId="0" fontId="4" fillId="0" borderId="11" xfId="38" applyFont="1" applyBorder="1" applyAlignment="1">
      <alignment horizontal="center" vertical="center" shrinkToFit="1"/>
    </xf>
    <xf numFmtId="0" fontId="4" fillId="0" borderId="21" xfId="38" applyFont="1" applyBorder="1" applyAlignment="1">
      <alignment horizontal="center" vertical="center" shrinkToFit="1"/>
    </xf>
    <xf numFmtId="0" fontId="4" fillId="0" borderId="31" xfId="38" applyNumberFormat="1" applyFont="1" applyFill="1" applyBorder="1" applyAlignment="1">
      <alignment horizontal="right" vertical="center"/>
    </xf>
    <xf numFmtId="0" fontId="4" fillId="0" borderId="8" xfId="38" applyNumberFormat="1" applyFont="1" applyFill="1" applyBorder="1" applyAlignment="1">
      <alignment horizontal="right" vertical="center"/>
    </xf>
    <xf numFmtId="0" fontId="4" fillId="0" borderId="11" xfId="38" applyFont="1" applyFill="1" applyBorder="1" applyAlignment="1">
      <alignment horizontal="left" vertical="center"/>
    </xf>
    <xf numFmtId="0" fontId="4" fillId="0" borderId="16" xfId="38" applyFont="1" applyFill="1" applyBorder="1" applyAlignment="1">
      <alignment horizontal="left" vertical="center"/>
    </xf>
    <xf numFmtId="0" fontId="4" fillId="0" borderId="21" xfId="38" applyFont="1" applyFill="1" applyBorder="1" applyAlignment="1">
      <alignment horizontal="left" vertical="center"/>
    </xf>
    <xf numFmtId="177" fontId="4" fillId="0" borderId="35" xfId="38" applyNumberFormat="1" applyFont="1" applyFill="1" applyBorder="1" applyAlignment="1">
      <alignment horizontal="right" vertical="center"/>
    </xf>
    <xf numFmtId="177" fontId="4" fillId="0" borderId="31" xfId="38" applyNumberFormat="1" applyFont="1" applyFill="1" applyBorder="1" applyAlignment="1">
      <alignment horizontal="right" vertical="center"/>
    </xf>
    <xf numFmtId="177" fontId="4" fillId="0" borderId="8" xfId="38" applyNumberFormat="1" applyFont="1" applyFill="1" applyBorder="1" applyAlignment="1">
      <alignment horizontal="right" vertical="center"/>
    </xf>
    <xf numFmtId="3" fontId="4" fillId="0" borderId="15" xfId="38" applyNumberFormat="1" applyFont="1" applyFill="1" applyBorder="1" applyAlignment="1">
      <alignment horizontal="left" vertical="center"/>
    </xf>
    <xf numFmtId="3" fontId="4" fillId="0" borderId="1" xfId="38" applyNumberFormat="1" applyFont="1" applyFill="1" applyBorder="1" applyAlignment="1">
      <alignment horizontal="left" vertical="center"/>
    </xf>
    <xf numFmtId="177" fontId="4" fillId="0" borderId="13" xfId="38" applyNumberFormat="1" applyFont="1" applyFill="1" applyBorder="1" applyAlignment="1">
      <alignment horizontal="right" vertical="center"/>
    </xf>
    <xf numFmtId="0" fontId="4" fillId="0" borderId="16" xfId="38" applyFont="1" applyBorder="1" applyAlignment="1">
      <alignment horizontal="center" vertical="center" textRotation="255"/>
    </xf>
    <xf numFmtId="0" fontId="4" fillId="0" borderId="21" xfId="38" applyFont="1" applyBorder="1" applyAlignment="1">
      <alignment horizontal="center" vertical="center" textRotation="255"/>
    </xf>
    <xf numFmtId="3" fontId="4" fillId="0" borderId="12" xfId="38" applyNumberFormat="1" applyFont="1" applyFill="1" applyBorder="1" applyAlignment="1">
      <alignment horizontal="left" vertical="center"/>
    </xf>
    <xf numFmtId="0" fontId="4" fillId="0" borderId="11" xfId="38" applyFont="1" applyFill="1" applyBorder="1" applyAlignment="1">
      <alignment horizontal="center" vertical="center" textRotation="255"/>
    </xf>
    <xf numFmtId="0" fontId="4" fillId="0" borderId="16" xfId="38" applyFont="1" applyFill="1" applyBorder="1" applyAlignment="1">
      <alignment horizontal="center" vertical="center" textRotation="255"/>
    </xf>
    <xf numFmtId="0" fontId="4" fillId="0" borderId="21" xfId="38" applyFont="1" applyFill="1" applyBorder="1" applyAlignment="1">
      <alignment horizontal="center" vertical="center" textRotation="255"/>
    </xf>
    <xf numFmtId="0" fontId="4" fillId="0" borderId="11" xfId="38" applyFont="1" applyBorder="1" applyAlignment="1">
      <alignment horizontal="left" vertical="center"/>
    </xf>
    <xf numFmtId="0" fontId="4" fillId="0" borderId="21" xfId="38" applyFont="1" applyBorder="1" applyAlignment="1">
      <alignment horizontal="left" vertical="center"/>
    </xf>
    <xf numFmtId="3" fontId="4" fillId="0" borderId="15" xfId="38" applyNumberFormat="1" applyFont="1" applyBorder="1" applyAlignment="1">
      <alignment horizontal="left" vertical="center" wrapText="1"/>
    </xf>
    <xf numFmtId="3" fontId="4" fillId="0" borderId="12" xfId="38" applyNumberFormat="1" applyFont="1" applyBorder="1" applyAlignment="1">
      <alignment horizontal="left" vertical="center" wrapText="1"/>
    </xf>
    <xf numFmtId="0" fontId="4" fillId="0" borderId="79" xfId="38" applyFont="1" applyFill="1" applyBorder="1" applyAlignment="1">
      <alignment horizontal="left" vertical="center"/>
    </xf>
    <xf numFmtId="0" fontId="4" fillId="0" borderId="136" xfId="38" applyFont="1" applyFill="1" applyBorder="1" applyAlignment="1">
      <alignment horizontal="left" vertical="center"/>
    </xf>
    <xf numFmtId="0" fontId="4" fillId="0" borderId="15" xfId="38" applyFont="1" applyBorder="1" applyAlignment="1">
      <alignment horizontal="left" vertical="center" wrapText="1"/>
    </xf>
    <xf numFmtId="0" fontId="4" fillId="0" borderId="9" xfId="38" applyFont="1" applyBorder="1" applyAlignment="1">
      <alignment horizontal="left" vertical="center" wrapText="1"/>
    </xf>
    <xf numFmtId="0" fontId="4" fillId="0" borderId="31" xfId="38" applyFont="1" applyBorder="1" applyAlignment="1">
      <alignment horizontal="left" vertical="center" wrapText="1"/>
    </xf>
    <xf numFmtId="0" fontId="4" fillId="0" borderId="1" xfId="38" applyFont="1" applyBorder="1" applyAlignment="1">
      <alignment horizontal="left" vertical="center" wrapText="1"/>
    </xf>
    <xf numFmtId="0" fontId="4" fillId="0" borderId="0" xfId="38" applyFont="1" applyBorder="1" applyAlignment="1">
      <alignment horizontal="left" vertical="center" wrapText="1"/>
    </xf>
    <xf numFmtId="0" fontId="4" fillId="0" borderId="8" xfId="38" applyFont="1" applyBorder="1" applyAlignment="1">
      <alignment horizontal="left" vertical="center" wrapText="1"/>
    </xf>
    <xf numFmtId="0" fontId="4" fillId="0" borderId="12" xfId="38" applyFont="1" applyBorder="1" applyAlignment="1">
      <alignment horizontal="left" vertical="center" wrapText="1"/>
    </xf>
    <xf numFmtId="0" fontId="4" fillId="0" borderId="14" xfId="38" applyFont="1" applyBorder="1" applyAlignment="1">
      <alignment horizontal="left" vertical="center" wrapText="1"/>
    </xf>
    <xf numFmtId="0" fontId="4" fillId="0" borderId="13" xfId="38" applyFont="1" applyBorder="1" applyAlignment="1">
      <alignment horizontal="left" vertical="center" wrapText="1"/>
    </xf>
    <xf numFmtId="3" fontId="4" fillId="0" borderId="46" xfId="38" applyNumberFormat="1" applyFont="1" applyBorder="1" applyAlignment="1">
      <alignment horizontal="left" vertical="center"/>
    </xf>
    <xf numFmtId="3" fontId="4" fillId="0" borderId="60" xfId="38" applyNumberFormat="1" applyFont="1" applyBorder="1" applyAlignment="1">
      <alignment horizontal="left" vertical="center"/>
    </xf>
    <xf numFmtId="0" fontId="4" fillId="0" borderId="3" xfId="38" applyFont="1" applyBorder="1" applyAlignment="1">
      <alignment vertical="center" wrapText="1"/>
    </xf>
    <xf numFmtId="0" fontId="4" fillId="0" borderId="2" xfId="38" applyFont="1" applyBorder="1" applyAlignment="1">
      <alignment vertical="center" wrapText="1"/>
    </xf>
    <xf numFmtId="0" fontId="4" fillId="0" borderId="4" xfId="38" applyFont="1" applyBorder="1" applyAlignment="1">
      <alignment vertical="center" wrapText="1"/>
    </xf>
    <xf numFmtId="3" fontId="4" fillId="0" borderId="3" xfId="38" applyNumberFormat="1" applyFont="1" applyBorder="1" applyAlignment="1">
      <alignment horizontal="left" vertical="center"/>
    </xf>
    <xf numFmtId="3" fontId="4" fillId="0" borderId="2" xfId="38" applyNumberFormat="1" applyFont="1" applyBorder="1" applyAlignment="1">
      <alignment horizontal="left" vertical="center"/>
    </xf>
    <xf numFmtId="3" fontId="4" fillId="0" borderId="59" xfId="38" applyNumberFormat="1" applyFont="1" applyBorder="1" applyAlignment="1">
      <alignment horizontal="left" vertical="center"/>
    </xf>
    <xf numFmtId="0" fontId="4" fillId="0" borderId="3" xfId="38" applyFont="1" applyBorder="1" applyAlignment="1">
      <alignment horizontal="left" vertical="center" wrapText="1"/>
    </xf>
    <xf numFmtId="0" fontId="4" fillId="0" borderId="2" xfId="38" applyFont="1" applyBorder="1" applyAlignment="1">
      <alignment horizontal="left" vertical="center" wrapText="1"/>
    </xf>
    <xf numFmtId="0" fontId="4" fillId="0" borderId="4" xfId="38" applyFont="1" applyBorder="1" applyAlignment="1">
      <alignment horizontal="left" vertical="center" wrapText="1"/>
    </xf>
    <xf numFmtId="3" fontId="4" fillId="0" borderId="14" xfId="38" applyNumberFormat="1" applyFont="1" applyBorder="1" applyAlignment="1">
      <alignment horizontal="left" vertical="center"/>
    </xf>
    <xf numFmtId="0" fontId="27" fillId="0" borderId="3" xfId="38" applyFont="1" applyFill="1" applyBorder="1" applyAlignment="1">
      <alignment horizontal="left" vertical="center" wrapText="1"/>
    </xf>
    <xf numFmtId="0" fontId="4" fillId="0" borderId="2" xfId="38" applyFont="1" applyFill="1" applyBorder="1" applyAlignment="1">
      <alignment horizontal="left" vertical="center" wrapText="1"/>
    </xf>
    <xf numFmtId="0" fontId="4" fillId="0" borderId="4" xfId="38" applyFont="1" applyFill="1" applyBorder="1" applyAlignment="1">
      <alignment horizontal="left" vertical="center" wrapText="1"/>
    </xf>
    <xf numFmtId="3" fontId="4" fillId="0" borderId="79" xfId="38" applyNumberFormat="1" applyFont="1" applyFill="1" applyBorder="1" applyAlignment="1">
      <alignment horizontal="left" vertical="center"/>
    </xf>
    <xf numFmtId="3" fontId="4" fillId="0" borderId="136" xfId="38" applyNumberFormat="1" applyFont="1" applyFill="1" applyBorder="1" applyAlignment="1">
      <alignment horizontal="left" vertical="center"/>
    </xf>
    <xf numFmtId="178" fontId="4" fillId="3" borderId="151" xfId="38" applyNumberFormat="1" applyFont="1" applyFill="1" applyBorder="1" applyAlignment="1">
      <alignment horizontal="right" vertical="center"/>
    </xf>
    <xf numFmtId="178" fontId="4" fillId="3" borderId="73" xfId="38" applyNumberFormat="1" applyFont="1" applyFill="1" applyBorder="1" applyAlignment="1">
      <alignment horizontal="right" vertical="center"/>
    </xf>
    <xf numFmtId="0" fontId="4" fillId="0" borderId="78" xfId="38" applyNumberFormat="1" applyFont="1" applyFill="1" applyBorder="1" applyAlignment="1">
      <alignment horizontal="right" vertical="center"/>
    </xf>
    <xf numFmtId="0" fontId="4" fillId="0" borderId="138" xfId="38" applyNumberFormat="1" applyFont="1" applyFill="1" applyBorder="1" applyAlignment="1">
      <alignment horizontal="right" vertical="center"/>
    </xf>
    <xf numFmtId="0" fontId="4" fillId="0" borderId="11" xfId="38" applyFont="1" applyFill="1" applyBorder="1" applyAlignment="1">
      <alignment vertical="center"/>
    </xf>
    <xf numFmtId="0" fontId="4" fillId="0" borderId="21" xfId="38" applyFont="1" applyFill="1" applyBorder="1" applyAlignment="1">
      <alignment vertical="center"/>
    </xf>
    <xf numFmtId="177" fontId="4" fillId="0" borderId="152" xfId="38" applyNumberFormat="1" applyFont="1" applyFill="1" applyBorder="1" applyAlignment="1">
      <alignment horizontal="center" vertical="center"/>
    </xf>
    <xf numFmtId="177" fontId="4" fillId="0" borderId="36" xfId="38" applyNumberFormat="1" applyFont="1" applyFill="1" applyBorder="1" applyAlignment="1">
      <alignment horizontal="center" vertical="center"/>
    </xf>
    <xf numFmtId="0" fontId="4" fillId="0" borderId="79" xfId="38" applyFont="1" applyFill="1" applyBorder="1" applyAlignment="1">
      <alignment horizontal="left" vertical="center" wrapText="1"/>
    </xf>
    <xf numFmtId="0" fontId="4" fillId="0" borderId="136" xfId="38" applyFont="1" applyFill="1" applyBorder="1" applyAlignment="1">
      <alignment horizontal="left" vertical="center" wrapText="1"/>
    </xf>
    <xf numFmtId="178" fontId="4" fillId="3" borderId="137" xfId="38" applyNumberFormat="1" applyFont="1" applyFill="1" applyBorder="1" applyAlignment="1">
      <alignment horizontal="right" vertical="center"/>
    </xf>
    <xf numFmtId="0" fontId="4" fillId="0" borderId="78" xfId="38" applyNumberFormat="1" applyFont="1" applyBorder="1" applyAlignment="1">
      <alignment horizontal="right" vertical="center"/>
    </xf>
    <xf numFmtId="0" fontId="4" fillId="0" borderId="138" xfId="38" applyNumberFormat="1" applyFont="1" applyBorder="1" applyAlignment="1">
      <alignment horizontal="right" vertical="center"/>
    </xf>
    <xf numFmtId="0" fontId="4" fillId="2" borderId="0" xfId="38" applyFont="1" applyFill="1" applyAlignment="1">
      <alignment horizontal="center" vertical="center"/>
    </xf>
    <xf numFmtId="0" fontId="4" fillId="0" borderId="56" xfId="38" applyFont="1" applyBorder="1" applyAlignment="1">
      <alignment horizontal="left" vertical="center" wrapText="1"/>
    </xf>
    <xf numFmtId="0" fontId="4" fillId="0" borderId="57" xfId="38" applyFont="1" applyBorder="1" applyAlignment="1">
      <alignment horizontal="left" vertical="center" wrapText="1"/>
    </xf>
    <xf numFmtId="0" fontId="4" fillId="0" borderId="58" xfId="38" applyFont="1" applyBorder="1" applyAlignment="1">
      <alignment horizontal="left" vertical="center" wrapText="1"/>
    </xf>
    <xf numFmtId="0" fontId="4" fillId="0" borderId="15" xfId="38" applyFont="1" applyFill="1" applyBorder="1" applyAlignment="1">
      <alignment horizontal="left" vertical="center" wrapText="1"/>
    </xf>
    <xf numFmtId="0" fontId="4" fillId="0" borderId="9" xfId="38" applyFont="1" applyFill="1" applyBorder="1" applyAlignment="1">
      <alignment horizontal="left" vertical="center" wrapText="1"/>
    </xf>
    <xf numFmtId="0" fontId="4" fillId="0" borderId="31" xfId="38" applyFont="1" applyFill="1" applyBorder="1" applyAlignment="1">
      <alignment horizontal="left" vertical="center" wrapText="1"/>
    </xf>
    <xf numFmtId="0" fontId="4" fillId="0" borderId="12" xfId="38" applyFont="1" applyFill="1" applyBorder="1" applyAlignment="1">
      <alignment horizontal="left" vertical="center" wrapText="1"/>
    </xf>
    <xf numFmtId="0" fontId="4" fillId="0" borderId="14" xfId="38" applyFont="1" applyFill="1" applyBorder="1" applyAlignment="1">
      <alignment horizontal="left" vertical="center" wrapText="1"/>
    </xf>
    <xf numFmtId="0" fontId="4" fillId="0" borderId="13" xfId="38" applyFont="1" applyFill="1" applyBorder="1" applyAlignment="1">
      <alignment horizontal="left" vertical="center" wrapText="1"/>
    </xf>
    <xf numFmtId="0" fontId="4" fillId="0" borderId="3" xfId="38" applyFont="1" applyFill="1" applyBorder="1" applyAlignment="1">
      <alignment vertical="center" wrapText="1"/>
    </xf>
    <xf numFmtId="0" fontId="4" fillId="0" borderId="2" xfId="38" applyFont="1" applyFill="1" applyBorder="1" applyAlignment="1">
      <alignment vertical="center" wrapText="1"/>
    </xf>
    <xf numFmtId="0" fontId="4" fillId="0" borderId="4" xfId="38" applyFont="1" applyFill="1" applyBorder="1" applyAlignment="1">
      <alignment vertical="center" wrapText="1"/>
    </xf>
    <xf numFmtId="0" fontId="4" fillId="0" borderId="12" xfId="38" applyFont="1" applyFill="1" applyBorder="1" applyAlignment="1">
      <alignment vertical="center" wrapText="1"/>
    </xf>
    <xf numFmtId="0" fontId="4" fillId="0" borderId="14" xfId="38" applyFont="1" applyFill="1" applyBorder="1" applyAlignment="1">
      <alignment vertical="center" wrapText="1"/>
    </xf>
    <xf numFmtId="0" fontId="4" fillId="0" borderId="13" xfId="38" applyFont="1" applyFill="1" applyBorder="1" applyAlignment="1">
      <alignment vertical="center" wrapText="1"/>
    </xf>
    <xf numFmtId="0" fontId="4" fillId="0" borderId="5" xfId="38" applyFont="1" applyFill="1" applyBorder="1" applyAlignment="1">
      <alignment horizontal="center" vertical="center" textRotation="255"/>
    </xf>
    <xf numFmtId="3" fontId="4" fillId="0" borderId="15" xfId="38" quotePrefix="1" applyNumberFormat="1" applyFont="1" applyFill="1" applyBorder="1" applyAlignment="1">
      <alignment horizontal="left" vertical="center"/>
    </xf>
    <xf numFmtId="3" fontId="4" fillId="0" borderId="12" xfId="38" quotePrefix="1" applyNumberFormat="1" applyFont="1" applyFill="1" applyBorder="1" applyAlignment="1">
      <alignment horizontal="left" vertical="center"/>
    </xf>
    <xf numFmtId="0" fontId="4" fillId="0" borderId="16" xfId="38" applyFont="1" applyFill="1" applyBorder="1" applyAlignment="1">
      <alignment horizontal="right" vertical="center"/>
    </xf>
    <xf numFmtId="0" fontId="4" fillId="3" borderId="85" xfId="38" applyFont="1" applyFill="1" applyBorder="1" applyAlignment="1">
      <alignment horizontal="center" vertical="center"/>
    </xf>
    <xf numFmtId="0" fontId="4" fillId="3" borderId="86" xfId="38" applyFont="1" applyFill="1" applyBorder="1" applyAlignment="1">
      <alignment horizontal="center" vertical="center"/>
    </xf>
    <xf numFmtId="0" fontId="4" fillId="3" borderId="87" xfId="38" applyFont="1" applyFill="1" applyBorder="1" applyAlignment="1">
      <alignment horizontal="center" vertical="center"/>
    </xf>
    <xf numFmtId="0" fontId="4" fillId="4" borderId="127" xfId="38" applyFont="1" applyFill="1" applyBorder="1" applyAlignment="1">
      <alignment horizontal="center" vertical="center"/>
    </xf>
    <xf numFmtId="0" fontId="4" fillId="4" borderId="128" xfId="38" applyFont="1" applyFill="1" applyBorder="1" applyAlignment="1">
      <alignment horizontal="center" vertical="center"/>
    </xf>
    <xf numFmtId="0" fontId="4" fillId="4" borderId="129" xfId="38" applyFont="1" applyFill="1" applyBorder="1" applyAlignment="1">
      <alignment horizontal="center" vertical="center"/>
    </xf>
    <xf numFmtId="3" fontId="4" fillId="0" borderId="11" xfId="38" quotePrefix="1" applyNumberFormat="1" applyFont="1" applyBorder="1" applyAlignment="1">
      <alignment horizontal="left" vertical="center"/>
    </xf>
    <xf numFmtId="3" fontId="4" fillId="0" borderId="21" xfId="38" quotePrefix="1" applyNumberFormat="1" applyFont="1" applyBorder="1" applyAlignment="1">
      <alignment horizontal="left" vertical="center"/>
    </xf>
    <xf numFmtId="178" fontId="4" fillId="3" borderId="72" xfId="38" applyNumberFormat="1" applyFont="1" applyFill="1" applyBorder="1" applyAlignment="1">
      <alignment horizontal="right" vertical="center"/>
    </xf>
    <xf numFmtId="0" fontId="4" fillId="0" borderId="139" xfId="38" applyNumberFormat="1" applyFont="1" applyBorder="1" applyAlignment="1">
      <alignment horizontal="right" vertical="center"/>
    </xf>
    <xf numFmtId="178" fontId="4" fillId="3" borderId="140" xfId="38" applyNumberFormat="1" applyFont="1" applyFill="1" applyBorder="1" applyAlignment="1">
      <alignment horizontal="right" vertical="center"/>
    </xf>
    <xf numFmtId="3" fontId="4" fillId="0" borderId="11" xfId="38" quotePrefix="1" applyNumberFormat="1" applyFont="1" applyFill="1" applyBorder="1" applyAlignment="1">
      <alignment horizontal="left" vertical="center"/>
    </xf>
    <xf numFmtId="3" fontId="4" fillId="0" borderId="21" xfId="38" quotePrefix="1" applyNumberFormat="1" applyFont="1" applyFill="1" applyBorder="1" applyAlignment="1">
      <alignment horizontal="left" vertical="center"/>
    </xf>
    <xf numFmtId="3" fontId="10" fillId="0" borderId="5" xfId="30" applyNumberFormat="1" applyFont="1" applyFill="1" applyBorder="1" applyAlignment="1">
      <alignment horizontal="center" vertical="center" wrapText="1"/>
    </xf>
    <xf numFmtId="3" fontId="10" fillId="0" borderId="11" xfId="30" applyNumberFormat="1" applyFont="1" applyFill="1" applyBorder="1" applyAlignment="1">
      <alignment horizontal="center" vertical="center" wrapText="1"/>
    </xf>
    <xf numFmtId="3" fontId="10" fillId="0" borderId="16" xfId="30" applyNumberFormat="1" applyFont="1" applyFill="1" applyBorder="1" applyAlignment="1">
      <alignment horizontal="center" vertical="center" wrapText="1"/>
    </xf>
    <xf numFmtId="3" fontId="10" fillId="0" borderId="15" xfId="30" applyNumberFormat="1" applyFont="1" applyFill="1" applyBorder="1" applyAlignment="1">
      <alignment horizontal="center" vertical="center" wrapText="1" shrinkToFit="1"/>
    </xf>
    <xf numFmtId="3" fontId="10" fillId="0" borderId="31" xfId="30" applyNumberFormat="1" applyFont="1" applyFill="1" applyBorder="1" applyAlignment="1">
      <alignment horizontal="center" vertical="center" shrinkToFit="1"/>
    </xf>
    <xf numFmtId="3" fontId="10" fillId="0" borderId="1" xfId="30" applyNumberFormat="1" applyFont="1" applyFill="1" applyBorder="1" applyAlignment="1">
      <alignment horizontal="center" vertical="center" shrinkToFit="1"/>
    </xf>
    <xf numFmtId="3" fontId="10" fillId="0" borderId="8" xfId="30" applyNumberFormat="1" applyFont="1" applyFill="1" applyBorder="1" applyAlignment="1">
      <alignment horizontal="center" vertical="center" shrinkToFit="1"/>
    </xf>
    <xf numFmtId="3" fontId="10" fillId="0" borderId="15" xfId="30" applyNumberFormat="1" applyFont="1" applyFill="1" applyBorder="1" applyAlignment="1">
      <alignment vertical="center"/>
    </xf>
    <xf numFmtId="3" fontId="10" fillId="0" borderId="9" xfId="30" applyNumberFormat="1" applyFont="1" applyFill="1" applyBorder="1" applyAlignment="1">
      <alignment vertical="center"/>
    </xf>
    <xf numFmtId="3" fontId="10" fillId="0" borderId="31" xfId="30" applyNumberFormat="1" applyFont="1" applyFill="1" applyBorder="1" applyAlignment="1">
      <alignment vertical="center"/>
    </xf>
    <xf numFmtId="3" fontId="10" fillId="0" borderId="15" xfId="30" applyNumberFormat="1" applyFont="1" applyFill="1" applyBorder="1" applyAlignment="1">
      <alignment horizontal="center" vertical="center" wrapText="1"/>
    </xf>
    <xf numFmtId="3" fontId="10" fillId="0" borderId="9" xfId="30" applyNumberFormat="1" applyFont="1" applyFill="1" applyBorder="1" applyAlignment="1">
      <alignment horizontal="center" vertical="center" wrapText="1"/>
    </xf>
    <xf numFmtId="3" fontId="10" fillId="0" borderId="31" xfId="30" applyNumberFormat="1" applyFont="1" applyFill="1" applyBorder="1" applyAlignment="1">
      <alignment horizontal="center" vertical="center" wrapText="1"/>
    </xf>
    <xf numFmtId="176" fontId="10" fillId="0" borderId="145" xfId="30" applyNumberFormat="1" applyFont="1" applyFill="1" applyBorder="1" applyAlignment="1">
      <alignment horizontal="center" vertical="center" wrapText="1"/>
    </xf>
    <xf numFmtId="176" fontId="10" fillId="0" borderId="66" xfId="30" applyNumberFormat="1" applyFont="1" applyFill="1" applyBorder="1" applyAlignment="1">
      <alignment horizontal="center" vertical="center" wrapText="1"/>
    </xf>
    <xf numFmtId="176" fontId="10" fillId="0" borderId="65" xfId="30" applyNumberFormat="1" applyFont="1" applyFill="1" applyBorder="1" applyAlignment="1">
      <alignment horizontal="center" vertical="center" wrapText="1"/>
    </xf>
    <xf numFmtId="3" fontId="10" fillId="0" borderId="144" xfId="30" applyNumberFormat="1" applyFont="1" applyFill="1" applyBorder="1" applyAlignment="1">
      <alignment horizontal="center" vertical="center" wrapText="1"/>
    </xf>
    <xf numFmtId="3" fontId="10" fillId="0" borderId="1" xfId="30" applyNumberFormat="1" applyFont="1" applyFill="1" applyBorder="1" applyAlignment="1">
      <alignment horizontal="center" vertical="center" wrapText="1"/>
    </xf>
    <xf numFmtId="3" fontId="10" fillId="0" borderId="6" xfId="30" applyNumberFormat="1" applyFont="1" applyFill="1" applyBorder="1" applyAlignment="1">
      <alignment horizontal="center" vertical="center" wrapText="1"/>
    </xf>
    <xf numFmtId="3" fontId="10" fillId="0" borderId="39" xfId="30" applyNumberFormat="1" applyFont="1" applyFill="1" applyBorder="1" applyAlignment="1">
      <alignment horizontal="center" vertical="center" wrapText="1"/>
    </xf>
    <xf numFmtId="3" fontId="10" fillId="0" borderId="143" xfId="30" applyNumberFormat="1" applyFont="1" applyFill="1" applyBorder="1" applyAlignment="1">
      <alignment horizontal="center" vertical="center" wrapText="1"/>
    </xf>
    <xf numFmtId="3" fontId="10" fillId="0" borderId="8" xfId="30" applyNumberFormat="1" applyFont="1" applyFill="1" applyBorder="1" applyAlignment="1">
      <alignment horizontal="center" vertical="center" wrapText="1"/>
    </xf>
    <xf numFmtId="3" fontId="10" fillId="0" borderId="15" xfId="30" applyNumberFormat="1" applyFont="1" applyFill="1" applyBorder="1" applyAlignment="1">
      <alignment vertical="center" wrapText="1"/>
    </xf>
    <xf numFmtId="3" fontId="10" fillId="0" borderId="9" xfId="30" applyNumberFormat="1" applyFont="1" applyFill="1" applyBorder="1" applyAlignment="1">
      <alignment vertical="center" wrapText="1"/>
    </xf>
    <xf numFmtId="3" fontId="10" fillId="0" borderId="31" xfId="30" applyNumberFormat="1" applyFont="1" applyFill="1" applyBorder="1" applyAlignment="1">
      <alignment vertical="center" wrapText="1"/>
    </xf>
    <xf numFmtId="3" fontId="10" fillId="0" borderId="1" xfId="30" applyNumberFormat="1" applyFont="1" applyFill="1" applyBorder="1" applyAlignment="1">
      <alignment vertical="center" wrapText="1"/>
    </xf>
    <xf numFmtId="3" fontId="10" fillId="0" borderId="0" xfId="30" applyNumberFormat="1" applyFont="1" applyFill="1" applyBorder="1" applyAlignment="1">
      <alignment vertical="center" wrapText="1"/>
    </xf>
    <xf numFmtId="3" fontId="10" fillId="0" borderId="8" xfId="30" applyNumberFormat="1" applyFont="1" applyFill="1" applyBorder="1" applyAlignment="1">
      <alignment vertical="center" wrapText="1"/>
    </xf>
    <xf numFmtId="3" fontId="10" fillId="0" borderId="15" xfId="30" applyNumberFormat="1" applyFont="1" applyFill="1" applyBorder="1" applyAlignment="1">
      <alignment horizontal="center" vertical="center"/>
    </xf>
    <xf numFmtId="3" fontId="10" fillId="0" borderId="31" xfId="30" applyNumberFormat="1" applyFont="1" applyFill="1" applyBorder="1" applyAlignment="1">
      <alignment horizontal="center" vertical="center"/>
    </xf>
    <xf numFmtId="179" fontId="10" fillId="0" borderId="15" xfId="30" applyNumberFormat="1" applyFont="1" applyFill="1" applyBorder="1" applyAlignment="1">
      <alignment horizontal="center" vertical="center" wrapText="1"/>
    </xf>
    <xf numFmtId="179" fontId="10" fillId="0" borderId="31" xfId="30" applyNumberFormat="1" applyFont="1" applyFill="1" applyBorder="1" applyAlignment="1">
      <alignment horizontal="center" vertical="center" wrapText="1"/>
    </xf>
    <xf numFmtId="176" fontId="10" fillId="0" borderId="12" xfId="30" applyNumberFormat="1" applyFont="1" applyFill="1" applyBorder="1" applyAlignment="1">
      <alignment horizontal="center" vertical="center" wrapText="1"/>
    </xf>
    <xf numFmtId="176" fontId="10" fillId="0" borderId="14" xfId="30" applyNumberFormat="1" applyFont="1" applyFill="1" applyBorder="1" applyAlignment="1">
      <alignment horizontal="center" vertical="center" wrapText="1"/>
    </xf>
    <xf numFmtId="176" fontId="10" fillId="0" borderId="13" xfId="30" applyNumberFormat="1" applyFont="1" applyFill="1" applyBorder="1" applyAlignment="1">
      <alignment horizontal="center" vertical="center" wrapText="1"/>
    </xf>
    <xf numFmtId="0" fontId="10" fillId="0" borderId="11" xfId="30" applyFont="1" applyFill="1" applyBorder="1" applyAlignment="1">
      <alignment horizontal="center" vertical="center"/>
    </xf>
    <xf numFmtId="0" fontId="10" fillId="0" borderId="16" xfId="30" applyFont="1" applyFill="1" applyBorder="1" applyAlignment="1">
      <alignment horizontal="center" vertical="center"/>
    </xf>
    <xf numFmtId="0" fontId="10" fillId="0" borderId="21" xfId="30" applyFont="1" applyFill="1" applyBorder="1" applyAlignment="1">
      <alignment horizontal="center" vertical="center"/>
    </xf>
    <xf numFmtId="3" fontId="10" fillId="0" borderId="11" xfId="30" applyNumberFormat="1" applyFont="1" applyFill="1" applyBorder="1" applyAlignment="1">
      <alignment horizontal="distributed" vertical="center" wrapText="1"/>
    </xf>
    <xf numFmtId="3" fontId="10" fillId="0" borderId="64" xfId="30" applyNumberFormat="1" applyFont="1" applyFill="1" applyBorder="1" applyAlignment="1">
      <alignment horizontal="distributed" vertical="center"/>
    </xf>
    <xf numFmtId="176" fontId="10" fillId="0" borderId="11" xfId="30" applyNumberFormat="1" applyFont="1" applyFill="1" applyBorder="1" applyAlignment="1">
      <alignment vertical="center"/>
    </xf>
    <xf numFmtId="176" fontId="10" fillId="0" borderId="16" xfId="30" applyNumberFormat="1" applyFont="1" applyFill="1" applyBorder="1" applyAlignment="1">
      <alignment vertical="center"/>
    </xf>
    <xf numFmtId="176" fontId="10" fillId="0" borderId="21" xfId="30" applyNumberFormat="1" applyFont="1" applyFill="1" applyBorder="1" applyAlignment="1">
      <alignment vertical="center"/>
    </xf>
    <xf numFmtId="179" fontId="10" fillId="0" borderId="16" xfId="30" applyNumberFormat="1" applyFont="1" applyFill="1" applyBorder="1" applyAlignment="1">
      <alignment horizontal="center" vertical="center"/>
    </xf>
    <xf numFmtId="176" fontId="10" fillId="0" borderId="15" xfId="30" applyNumberFormat="1" applyFont="1" applyFill="1" applyBorder="1" applyAlignment="1">
      <alignment vertical="center" wrapText="1"/>
    </xf>
    <xf numFmtId="176" fontId="10" fillId="0" borderId="1" xfId="30" applyNumberFormat="1" applyFont="1" applyFill="1" applyBorder="1" applyAlignment="1">
      <alignment vertical="center" wrapText="1"/>
    </xf>
    <xf numFmtId="176" fontId="10" fillId="0" borderId="12" xfId="30" applyNumberFormat="1" applyFont="1" applyFill="1" applyBorder="1" applyAlignment="1">
      <alignment vertical="center" wrapText="1"/>
    </xf>
    <xf numFmtId="179" fontId="10" fillId="0" borderId="31" xfId="30" applyNumberFormat="1" applyFont="1" applyFill="1" applyBorder="1" applyAlignment="1">
      <alignment vertical="center" wrapText="1"/>
    </xf>
    <xf numFmtId="179" fontId="10" fillId="0" borderId="8" xfId="30" applyNumberFormat="1" applyFont="1" applyFill="1" applyBorder="1" applyAlignment="1">
      <alignment vertical="center" wrapText="1"/>
    </xf>
    <xf numFmtId="179" fontId="10" fillId="0" borderId="13" xfId="30" applyNumberFormat="1" applyFont="1" applyFill="1" applyBorder="1" applyAlignment="1">
      <alignment vertical="center" wrapText="1"/>
    </xf>
    <xf numFmtId="3" fontId="10" fillId="0" borderId="41" xfId="30" applyNumberFormat="1" applyFont="1" applyFill="1" applyBorder="1" applyAlignment="1">
      <alignment horizontal="distributed" vertical="center" wrapText="1"/>
    </xf>
    <xf numFmtId="3" fontId="10" fillId="0" borderId="21" xfId="30" applyNumberFormat="1" applyFont="1" applyFill="1" applyBorder="1" applyAlignment="1">
      <alignment horizontal="distributed" vertical="center"/>
    </xf>
    <xf numFmtId="176" fontId="10" fillId="0" borderId="41" xfId="30" applyNumberFormat="1" applyFont="1" applyFill="1" applyBorder="1" applyAlignment="1">
      <alignment vertical="center"/>
    </xf>
    <xf numFmtId="3" fontId="10" fillId="0" borderId="16" xfId="30" applyNumberFormat="1" applyFont="1" applyFill="1" applyBorder="1" applyAlignment="1">
      <alignment horizontal="center" vertical="center"/>
    </xf>
    <xf numFmtId="176" fontId="10" fillId="0" borderId="38" xfId="30" applyNumberFormat="1" applyFont="1" applyFill="1" applyBorder="1" applyAlignment="1">
      <alignment horizontal="right" vertical="center" wrapText="1"/>
    </xf>
    <xf numFmtId="176" fontId="10" fillId="0" borderId="40" xfId="30" applyNumberFormat="1" applyFont="1" applyFill="1" applyBorder="1" applyAlignment="1">
      <alignment horizontal="right" vertical="center" wrapText="1"/>
    </xf>
    <xf numFmtId="176" fontId="10" fillId="0" borderId="67" xfId="30" applyNumberFormat="1" applyFont="1" applyFill="1" applyBorder="1" applyAlignment="1">
      <alignment horizontal="right" vertical="center" wrapText="1"/>
    </xf>
    <xf numFmtId="180" fontId="10" fillId="0" borderId="8" xfId="30" applyNumberFormat="1" applyFont="1" applyFill="1" applyBorder="1" applyAlignment="1">
      <alignment horizontal="center" vertical="center"/>
    </xf>
    <xf numFmtId="176" fontId="10" fillId="0" borderId="11" xfId="30" applyNumberFormat="1" applyFont="1" applyFill="1" applyBorder="1" applyAlignment="1">
      <alignment vertical="center" wrapText="1"/>
    </xf>
    <xf numFmtId="176" fontId="10" fillId="0" borderId="16" xfId="30" applyNumberFormat="1" applyFont="1" applyFill="1" applyBorder="1" applyAlignment="1">
      <alignment vertical="center" wrapText="1"/>
    </xf>
    <xf numFmtId="176" fontId="10" fillId="0" borderId="21" xfId="30" applyNumberFormat="1" applyFont="1" applyFill="1" applyBorder="1" applyAlignment="1">
      <alignment vertical="center" wrapText="1"/>
    </xf>
    <xf numFmtId="186" fontId="10" fillId="0" borderId="61" xfId="30" applyNumberFormat="1" applyFont="1" applyFill="1" applyBorder="1" applyAlignment="1">
      <alignment horizontal="center" vertical="center" wrapText="1"/>
    </xf>
    <xf numFmtId="186" fontId="10" fillId="0" borderId="62" xfId="30" applyNumberFormat="1" applyFont="1" applyFill="1" applyBorder="1" applyAlignment="1">
      <alignment horizontal="center" vertical="center" wrapText="1"/>
    </xf>
    <xf numFmtId="186" fontId="10" fillId="0" borderId="63" xfId="30" applyNumberFormat="1" applyFont="1" applyFill="1" applyBorder="1" applyAlignment="1">
      <alignment horizontal="center" vertical="center" wrapText="1"/>
    </xf>
    <xf numFmtId="179" fontId="10" fillId="0" borderId="38" xfId="30" applyNumberFormat="1" applyFont="1" applyFill="1" applyBorder="1" applyAlignment="1">
      <alignment horizontal="center" vertical="center" wrapText="1"/>
    </xf>
    <xf numFmtId="179" fontId="10" fillId="0" borderId="40" xfId="30" applyNumberFormat="1" applyFont="1" applyFill="1" applyBorder="1" applyAlignment="1">
      <alignment horizontal="center" vertical="center" wrapText="1"/>
    </xf>
    <xf numFmtId="179" fontId="10" fillId="0" borderId="67" xfId="30" applyNumberFormat="1" applyFont="1" applyFill="1" applyBorder="1" applyAlignment="1">
      <alignment horizontal="center" vertical="center" wrapText="1"/>
    </xf>
    <xf numFmtId="180" fontId="10" fillId="0" borderId="1" xfId="30" applyNumberFormat="1" applyFont="1" applyFill="1" applyBorder="1" applyAlignment="1">
      <alignment horizontal="center" vertical="center"/>
    </xf>
    <xf numFmtId="176" fontId="10" fillId="0" borderId="61" xfId="30" applyNumberFormat="1" applyFont="1" applyFill="1" applyBorder="1" applyAlignment="1">
      <alignment horizontal="right" vertical="center" wrapText="1"/>
    </xf>
    <xf numFmtId="176" fontId="10" fillId="0" borderId="62" xfId="30" applyNumberFormat="1" applyFont="1" applyFill="1" applyBorder="1" applyAlignment="1">
      <alignment horizontal="right" vertical="center" wrapText="1"/>
    </xf>
    <xf numFmtId="176" fontId="10" fillId="0" borderId="63" xfId="30" applyNumberFormat="1" applyFont="1" applyFill="1" applyBorder="1" applyAlignment="1">
      <alignment horizontal="right" vertical="center" wrapText="1"/>
    </xf>
    <xf numFmtId="180" fontId="10" fillId="0" borderId="11" xfId="30" applyNumberFormat="1" applyFont="1" applyFill="1" applyBorder="1" applyAlignment="1">
      <alignment vertical="center"/>
    </xf>
    <xf numFmtId="180" fontId="10" fillId="0" borderId="16" xfId="30" applyNumberFormat="1" applyFont="1" applyFill="1" applyBorder="1" applyAlignment="1">
      <alignment vertical="center"/>
    </xf>
    <xf numFmtId="180" fontId="10" fillId="0" borderId="21" xfId="30" applyNumberFormat="1" applyFont="1" applyFill="1" applyBorder="1" applyAlignment="1">
      <alignment vertical="center"/>
    </xf>
    <xf numFmtId="176" fontId="10" fillId="0" borderId="64" xfId="30" applyNumberFormat="1" applyFont="1" applyFill="1" applyBorder="1" applyAlignment="1">
      <alignment vertical="center"/>
    </xf>
    <xf numFmtId="3" fontId="10" fillId="0" borderId="21" xfId="30" applyNumberFormat="1" applyFont="1" applyFill="1" applyBorder="1" applyAlignment="1">
      <alignment horizontal="center" vertical="center" wrapText="1"/>
    </xf>
    <xf numFmtId="180" fontId="10" fillId="0" borderId="16" xfId="30" applyNumberFormat="1" applyFont="1" applyFill="1" applyBorder="1" applyAlignment="1">
      <alignment horizontal="center" vertical="center"/>
    </xf>
    <xf numFmtId="184" fontId="4" fillId="0" borderId="5" xfId="0" applyNumberFormat="1"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85" fontId="4" fillId="0" borderId="5" xfId="0" applyNumberFormat="1" applyFont="1" applyFill="1" applyBorder="1" applyAlignment="1">
      <alignment horizontal="center" vertical="center" wrapText="1"/>
    </xf>
    <xf numFmtId="185" fontId="4" fillId="0" borderId="3" xfId="0" applyNumberFormat="1" applyFont="1" applyFill="1" applyBorder="1" applyAlignment="1">
      <alignment horizontal="center" vertical="center" wrapText="1"/>
    </xf>
    <xf numFmtId="0" fontId="4" fillId="0" borderId="15" xfId="0" applyFont="1" applyFill="1" applyBorder="1" applyAlignment="1">
      <alignment vertical="center" wrapText="1"/>
    </xf>
    <xf numFmtId="0" fontId="0" fillId="0" borderId="1" xfId="0" applyFont="1" applyFill="1" applyBorder="1" applyAlignment="1">
      <alignment vertical="center" wrapText="1"/>
    </xf>
    <xf numFmtId="0" fontId="0" fillId="0" borderId="12" xfId="0" applyFont="1" applyFill="1" applyBorder="1" applyAlignment="1">
      <alignment vertical="center" wrapText="1"/>
    </xf>
    <xf numFmtId="0" fontId="4" fillId="0" borderId="31" xfId="27" applyFont="1" applyFill="1" applyBorder="1" applyAlignment="1">
      <alignment vertical="center" wrapText="1"/>
    </xf>
    <xf numFmtId="0" fontId="4" fillId="0" borderId="8" xfId="27" applyFont="1" applyFill="1" applyBorder="1" applyAlignment="1">
      <alignment vertical="center" wrapText="1"/>
    </xf>
    <xf numFmtId="0" fontId="4" fillId="0" borderId="13" xfId="27" applyFont="1" applyFill="1" applyBorder="1" applyAlignment="1">
      <alignment vertical="center" wrapText="1"/>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27" applyFont="1" applyFill="1" applyBorder="1" applyAlignment="1">
      <alignment horizontal="center" wrapText="1"/>
    </xf>
    <xf numFmtId="0" fontId="4" fillId="0" borderId="9" xfId="27" applyFont="1" applyFill="1" applyBorder="1" applyAlignment="1">
      <alignment horizontal="center"/>
    </xf>
    <xf numFmtId="176" fontId="4" fillId="0" borderId="0" xfId="27" applyNumberFormat="1" applyFont="1" applyFill="1" applyBorder="1" applyAlignment="1">
      <alignment horizontal="center" vertical="center"/>
    </xf>
    <xf numFmtId="188" fontId="4" fillId="0" borderId="0" xfId="27" applyNumberFormat="1" applyFont="1" applyFill="1" applyBorder="1" applyAlignment="1">
      <alignment horizontal="center"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5" xfId="27" applyFont="1" applyFill="1" applyBorder="1" applyAlignment="1">
      <alignment horizontal="center" wrapTex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3" xfId="0" applyFont="1" applyFill="1" applyBorder="1" applyAlignment="1">
      <alignment horizontal="distributed" vertical="center" wrapText="1"/>
    </xf>
    <xf numFmtId="0" fontId="4" fillId="0" borderId="2" xfId="0" applyFont="1" applyFill="1" applyBorder="1" applyAlignment="1">
      <alignment horizontal="distributed" vertical="center" wrapText="1"/>
    </xf>
    <xf numFmtId="3" fontId="4" fillId="0" borderId="2"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1" xfId="0" applyFont="1" applyFill="1" applyBorder="1" applyAlignment="1">
      <alignment vertical="center" wrapText="1"/>
    </xf>
    <xf numFmtId="0" fontId="0" fillId="0" borderId="8" xfId="0" applyFont="1" applyFill="1" applyBorder="1" applyAlignment="1">
      <alignment vertical="center" wrapText="1"/>
    </xf>
    <xf numFmtId="0" fontId="0" fillId="0" borderId="13" xfId="0" applyFont="1" applyFill="1" applyBorder="1" applyAlignment="1">
      <alignment vertical="center"/>
    </xf>
    <xf numFmtId="176" fontId="4" fillId="0" borderId="15" xfId="30" applyNumberFormat="1" applyFont="1" applyFill="1" applyBorder="1" applyAlignment="1">
      <alignment vertical="center" wrapText="1"/>
    </xf>
    <xf numFmtId="0" fontId="4"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31" xfId="0" applyFont="1" applyFill="1" applyBorder="1" applyAlignment="1">
      <alignment vertical="center" wrapText="1"/>
    </xf>
    <xf numFmtId="0" fontId="9" fillId="0" borderId="11"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vertical="center"/>
    </xf>
    <xf numFmtId="3" fontId="4" fillId="0" borderId="14" xfId="0" applyNumberFormat="1" applyFont="1" applyFill="1" applyBorder="1" applyAlignment="1">
      <alignment horizontal="right" vertical="center"/>
    </xf>
    <xf numFmtId="0" fontId="9" fillId="0" borderId="5" xfId="0" applyFont="1" applyFill="1" applyBorder="1" applyAlignment="1">
      <alignment vertical="center" wrapText="1"/>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ont="1" applyFill="1" applyBorder="1" applyAlignment="1">
      <alignment vertical="center" wrapText="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3"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31" xfId="0" applyFont="1" applyFill="1" applyBorder="1" applyAlignment="1">
      <alignment vertical="center" wrapText="1"/>
    </xf>
    <xf numFmtId="176" fontId="4" fillId="0" borderId="14" xfId="27" applyNumberFormat="1" applyFont="1" applyFill="1" applyBorder="1" applyAlignment="1">
      <alignment horizontal="center" vertical="center"/>
    </xf>
    <xf numFmtId="0" fontId="22" fillId="0" borderId="0" xfId="21" applyFont="1" applyFill="1" applyAlignment="1">
      <alignment horizontal="center" vertical="center"/>
    </xf>
    <xf numFmtId="0" fontId="22" fillId="0" borderId="0" xfId="21" applyFont="1" applyFill="1" applyAlignment="1">
      <alignment horizontal="left" vertical="center"/>
    </xf>
    <xf numFmtId="0" fontId="4" fillId="0" borderId="0" xfId="24" applyFont="1"/>
    <xf numFmtId="0" fontId="4" fillId="0" borderId="0" xfId="23" applyFont="1"/>
  </cellXfs>
  <cellStyles count="45">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8" xfId="41" xr:uid="{00000000-0005-0000-0000-000029000000}"/>
    <cellStyle name="標準 8 2" xfId="42" xr:uid="{00000000-0005-0000-0000-00002A000000}"/>
    <cellStyle name="標準 9" xfId="43" xr:uid="{00000000-0005-0000-0000-00002B000000}"/>
    <cellStyle name="標準 9 2" xfId="44" xr:uid="{00000000-0005-0000-0000-00002C000000}"/>
  </cellStyles>
  <dxfs count="4">
    <dxf>
      <font>
        <color rgb="FFFF0000"/>
      </font>
      <fill>
        <patternFill>
          <bgColor rgb="FFFFFF99"/>
        </patternFill>
      </fill>
    </dxf>
    <dxf>
      <font>
        <color rgb="FF0070C0"/>
      </font>
      <fill>
        <patternFill>
          <bgColor rgb="FFFFFF99"/>
        </patternFill>
      </fill>
    </dxf>
    <dxf>
      <font>
        <color auto="1"/>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127635</xdr:colOff>
      <xdr:row>154</xdr:row>
      <xdr:rowOff>114300</xdr:rowOff>
    </xdr:from>
    <xdr:to>
      <xdr:col>16</xdr:col>
      <xdr:colOff>110495</xdr:colOff>
      <xdr:row>156</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902267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56"/>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42" width="2.5" style="3"/>
    <col min="43" max="43" width="8.5" style="3" bestFit="1" customWidth="1"/>
    <col min="44" max="16384" width="2.5" style="3"/>
  </cols>
  <sheetData>
    <row r="1" spans="1:58" ht="12.75" customHeight="1">
      <c r="AL1" s="19" t="s">
        <v>3167</v>
      </c>
    </row>
    <row r="2" spans="1:58" ht="34.5" customHeight="1">
      <c r="A2" s="14" t="s">
        <v>174</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132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10"/>
    </row>
    <row r="6" spans="1:58" ht="15" customHeight="1" thickTop="1" thickBot="1">
      <c r="B6" s="8" t="s">
        <v>131</v>
      </c>
      <c r="C6" s="341" t="s">
        <v>202</v>
      </c>
      <c r="D6" s="341"/>
      <c r="E6" s="341"/>
      <c r="F6" s="341"/>
      <c r="G6" s="341"/>
      <c r="H6" s="341"/>
      <c r="I6" s="341"/>
      <c r="J6" s="341"/>
      <c r="K6" s="341"/>
      <c r="L6" s="341"/>
      <c r="M6" s="341"/>
      <c r="N6" s="341"/>
      <c r="O6" s="341"/>
      <c r="P6" s="341"/>
      <c r="Q6" s="341"/>
      <c r="R6" s="341"/>
      <c r="S6" s="341"/>
      <c r="T6" s="341"/>
      <c r="U6" s="341"/>
      <c r="V6" s="341"/>
      <c r="W6" s="341"/>
      <c r="X6" s="341"/>
      <c r="Y6" s="341"/>
      <c r="Z6" s="341"/>
      <c r="AA6" s="341"/>
      <c r="AB6" s="9"/>
      <c r="AC6" s="9"/>
      <c r="AD6" s="360" t="s">
        <v>77</v>
      </c>
      <c r="AE6" s="361"/>
      <c r="AF6" s="361"/>
      <c r="AG6" s="361"/>
      <c r="AH6" s="361"/>
      <c r="AI6" s="361"/>
      <c r="AJ6" s="362"/>
      <c r="AK6" s="10"/>
    </row>
    <row r="7" spans="1:58" ht="4.5" customHeight="1" thickTop="1" thickBot="1">
      <c r="B7" s="8"/>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0"/>
    </row>
    <row r="8" spans="1:58" ht="15" customHeight="1" thickTop="1" thickBot="1">
      <c r="B8" s="8"/>
      <c r="C8" s="341" t="s">
        <v>133</v>
      </c>
      <c r="D8" s="341"/>
      <c r="E8" s="341"/>
      <c r="F8" s="341"/>
      <c r="G8" s="341"/>
      <c r="H8" s="341"/>
      <c r="I8" s="341"/>
      <c r="J8" s="341"/>
      <c r="K8" s="341"/>
      <c r="L8" s="341"/>
      <c r="M8" s="341"/>
      <c r="N8" s="341"/>
      <c r="O8" s="341"/>
      <c r="P8" s="341"/>
      <c r="Q8" s="341"/>
      <c r="R8" s="341"/>
      <c r="S8" s="341"/>
      <c r="T8" s="341"/>
      <c r="U8" s="341"/>
      <c r="V8" s="341"/>
      <c r="W8" s="341"/>
      <c r="X8" s="341"/>
      <c r="Y8" s="341"/>
      <c r="Z8" s="341"/>
      <c r="AA8" s="341"/>
      <c r="AB8" s="9"/>
      <c r="AC8" s="9"/>
      <c r="AD8" s="363" t="s">
        <v>134</v>
      </c>
      <c r="AE8" s="364"/>
      <c r="AF8" s="364"/>
      <c r="AG8" s="364"/>
      <c r="AH8" s="364"/>
      <c r="AI8" s="364"/>
      <c r="AJ8" s="365"/>
      <c r="AK8" s="10"/>
    </row>
    <row r="9" spans="1:58" ht="15" customHeight="1" thickTop="1">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3"/>
    </row>
    <row r="10" spans="1:58" ht="15" customHeight="1"/>
    <row r="11" spans="1:58" ht="15" customHeight="1">
      <c r="B11" s="3" t="s">
        <v>120</v>
      </c>
    </row>
    <row r="12" spans="1:58" ht="15" customHeight="1"/>
    <row r="13" spans="1:58" ht="15" customHeight="1">
      <c r="B13" s="3" t="s">
        <v>2928</v>
      </c>
    </row>
    <row r="14" spans="1:58" ht="6" customHeight="1" thickBot="1">
      <c r="AT14" s="16"/>
      <c r="AU14" s="17"/>
      <c r="AV14" s="17"/>
      <c r="AW14" s="17"/>
      <c r="AX14" s="17"/>
      <c r="AY14" s="17"/>
      <c r="AZ14" s="17"/>
      <c r="BA14" s="17"/>
      <c r="BB14" s="17"/>
      <c r="BC14" s="17"/>
      <c r="BD14" s="17"/>
      <c r="BE14" s="17"/>
      <c r="BF14" s="17"/>
    </row>
    <row r="15" spans="1:58" ht="15" customHeight="1" thickTop="1" thickBot="1">
      <c r="D15" s="3" t="s">
        <v>252</v>
      </c>
      <c r="I15" s="420"/>
      <c r="J15" s="421"/>
      <c r="K15" s="421"/>
      <c r="L15" s="421"/>
      <c r="M15" s="422"/>
      <c r="P15" s="3" t="s">
        <v>300</v>
      </c>
      <c r="T15" s="420"/>
      <c r="U15" s="421"/>
      <c r="V15" s="421"/>
      <c r="W15" s="421"/>
      <c r="X15" s="421"/>
      <c r="Y15" s="421"/>
      <c r="Z15" s="422"/>
    </row>
    <row r="16" spans="1:58" ht="6" customHeight="1" thickTop="1" thickBot="1"/>
    <row r="17" spans="2:58" ht="15" customHeight="1" thickTop="1" thickBot="1">
      <c r="D17" s="3" t="s">
        <v>2919</v>
      </c>
      <c r="I17" s="423" t="str">
        <f>IF(ISERROR(VLOOKUP(CONCATENATE(I15,T15),自動入力!A2:B579,2,FALSE))=TRUE,"その他地域",VLOOKUP(CONCATENATE(I15,T15),自動入力!A2:B579,2,FALSE))</f>
        <v>その他地域</v>
      </c>
      <c r="J17" s="424"/>
      <c r="K17" s="424"/>
      <c r="L17" s="424"/>
      <c r="M17" s="425"/>
      <c r="N17" s="34" t="s">
        <v>2920</v>
      </c>
    </row>
    <row r="18" spans="2:58" ht="12.75" customHeight="1" thickTop="1">
      <c r="AT18" s="17"/>
      <c r="AU18" s="17"/>
      <c r="AV18" s="17"/>
      <c r="AW18" s="17"/>
      <c r="AX18" s="17"/>
      <c r="AY18" s="17"/>
      <c r="AZ18" s="17"/>
      <c r="BA18" s="17"/>
      <c r="BB18" s="17"/>
      <c r="BC18" s="17"/>
      <c r="BD18" s="17"/>
      <c r="BE18" s="17"/>
      <c r="BF18" s="17"/>
    </row>
    <row r="19" spans="2:58" ht="15" customHeight="1">
      <c r="B19" s="3" t="s">
        <v>2979</v>
      </c>
    </row>
    <row r="20" spans="2:58" ht="15" customHeight="1">
      <c r="D20" s="3" t="s">
        <v>238</v>
      </c>
    </row>
    <row r="21" spans="2:58" ht="6" customHeight="1" thickBot="1"/>
    <row r="22" spans="2:58" ht="15" customHeight="1">
      <c r="D22" s="369" t="s">
        <v>136</v>
      </c>
      <c r="E22" s="370"/>
      <c r="F22" s="370"/>
      <c r="G22" s="371"/>
      <c r="H22" s="350" t="s">
        <v>2980</v>
      </c>
      <c r="I22" s="346"/>
      <c r="J22" s="346"/>
      <c r="K22" s="346"/>
      <c r="L22" s="346"/>
      <c r="M22" s="346"/>
      <c r="N22" s="346"/>
      <c r="O22" s="346"/>
      <c r="P22" s="346"/>
      <c r="Q22" s="346"/>
      <c r="R22" s="346"/>
      <c r="S22" s="346"/>
      <c r="T22" s="346"/>
      <c r="U22" s="347"/>
      <c r="V22" s="345" t="s">
        <v>152</v>
      </c>
      <c r="W22" s="346"/>
      <c r="X22" s="346"/>
      <c r="Y22" s="346"/>
      <c r="Z22" s="346"/>
      <c r="AA22" s="346"/>
      <c r="AB22" s="346"/>
      <c r="AC22" s="346"/>
      <c r="AD22" s="346"/>
      <c r="AE22" s="346"/>
      <c r="AF22" s="346"/>
      <c r="AG22" s="346"/>
      <c r="AH22" s="346"/>
      <c r="AI22" s="347"/>
    </row>
    <row r="23" spans="2:58" ht="15" customHeight="1" thickBot="1">
      <c r="D23" s="372"/>
      <c r="E23" s="373"/>
      <c r="F23" s="373"/>
      <c r="G23" s="374"/>
      <c r="H23" s="432" t="s">
        <v>8</v>
      </c>
      <c r="I23" s="375"/>
      <c r="J23" s="375"/>
      <c r="K23" s="375"/>
      <c r="L23" s="375"/>
      <c r="M23" s="375"/>
      <c r="N23" s="375"/>
      <c r="O23" s="375" t="s">
        <v>7</v>
      </c>
      <c r="P23" s="375"/>
      <c r="Q23" s="375"/>
      <c r="R23" s="375"/>
      <c r="S23" s="375"/>
      <c r="T23" s="375"/>
      <c r="U23" s="376"/>
      <c r="V23" s="418" t="s">
        <v>8</v>
      </c>
      <c r="W23" s="375"/>
      <c r="X23" s="375"/>
      <c r="Y23" s="375"/>
      <c r="Z23" s="375"/>
      <c r="AA23" s="375"/>
      <c r="AB23" s="375"/>
      <c r="AC23" s="375" t="s">
        <v>7</v>
      </c>
      <c r="AD23" s="375"/>
      <c r="AE23" s="375"/>
      <c r="AF23" s="375"/>
      <c r="AG23" s="375"/>
      <c r="AH23" s="375"/>
      <c r="AI23" s="376"/>
    </row>
    <row r="24" spans="2:58" ht="15" customHeight="1" thickTop="1">
      <c r="D24" s="321" t="s">
        <v>122</v>
      </c>
      <c r="E24" s="322"/>
      <c r="F24" s="322"/>
      <c r="G24" s="323"/>
      <c r="H24" s="324"/>
      <c r="I24" s="325"/>
      <c r="J24" s="325"/>
      <c r="K24" s="325"/>
      <c r="L24" s="325"/>
      <c r="M24" s="325"/>
      <c r="N24" s="325"/>
      <c r="O24" s="325"/>
      <c r="P24" s="325"/>
      <c r="Q24" s="325"/>
      <c r="R24" s="325"/>
      <c r="S24" s="325"/>
      <c r="T24" s="325"/>
      <c r="U24" s="378"/>
      <c r="V24" s="419"/>
      <c r="W24" s="325"/>
      <c r="X24" s="325"/>
      <c r="Y24" s="325"/>
      <c r="Z24" s="325"/>
      <c r="AA24" s="325"/>
      <c r="AB24" s="325"/>
      <c r="AC24" s="325"/>
      <c r="AD24" s="325"/>
      <c r="AE24" s="325"/>
      <c r="AF24" s="325"/>
      <c r="AG24" s="325"/>
      <c r="AH24" s="325"/>
      <c r="AI24" s="378"/>
      <c r="AQ24" s="18"/>
    </row>
    <row r="25" spans="2:58" ht="15" customHeight="1">
      <c r="D25" s="321" t="s">
        <v>121</v>
      </c>
      <c r="E25" s="322"/>
      <c r="F25" s="322"/>
      <c r="G25" s="323"/>
      <c r="H25" s="368"/>
      <c r="I25" s="366"/>
      <c r="J25" s="366"/>
      <c r="K25" s="366"/>
      <c r="L25" s="366"/>
      <c r="M25" s="366"/>
      <c r="N25" s="366"/>
      <c r="O25" s="366"/>
      <c r="P25" s="366"/>
      <c r="Q25" s="366"/>
      <c r="R25" s="366"/>
      <c r="S25" s="366"/>
      <c r="T25" s="366"/>
      <c r="U25" s="367"/>
      <c r="V25" s="377"/>
      <c r="W25" s="366"/>
      <c r="X25" s="366"/>
      <c r="Y25" s="366"/>
      <c r="Z25" s="366"/>
      <c r="AA25" s="366"/>
      <c r="AB25" s="366"/>
      <c r="AC25" s="366"/>
      <c r="AD25" s="366"/>
      <c r="AE25" s="366"/>
      <c r="AF25" s="366"/>
      <c r="AG25" s="366"/>
      <c r="AH25" s="366"/>
      <c r="AI25" s="367"/>
    </row>
    <row r="26" spans="2:58" ht="15" customHeight="1" thickBot="1">
      <c r="D26" s="443" t="s">
        <v>92</v>
      </c>
      <c r="E26" s="444"/>
      <c r="F26" s="444"/>
      <c r="G26" s="445"/>
      <c r="H26" s="433"/>
      <c r="I26" s="348"/>
      <c r="J26" s="348"/>
      <c r="K26" s="348"/>
      <c r="L26" s="348"/>
      <c r="M26" s="348"/>
      <c r="N26" s="348"/>
      <c r="O26" s="348"/>
      <c r="P26" s="348"/>
      <c r="Q26" s="348"/>
      <c r="R26" s="348"/>
      <c r="S26" s="348"/>
      <c r="T26" s="348"/>
      <c r="U26" s="349"/>
      <c r="V26" s="396"/>
      <c r="W26" s="348"/>
      <c r="X26" s="348"/>
      <c r="Y26" s="348"/>
      <c r="Z26" s="348"/>
      <c r="AA26" s="348"/>
      <c r="AB26" s="348"/>
      <c r="AC26" s="348"/>
      <c r="AD26" s="348"/>
      <c r="AE26" s="348"/>
      <c r="AF26" s="348"/>
      <c r="AG26" s="348"/>
      <c r="AH26" s="348"/>
      <c r="AI26" s="349"/>
    </row>
    <row r="27" spans="2:58" ht="15" customHeight="1" thickTop="1">
      <c r="D27" s="3" t="s">
        <v>141</v>
      </c>
      <c r="Y27" s="410" t="str">
        <f>IF(SUM(H24:U26)&gt;5,"入所児童数は5人までです","")</f>
        <v/>
      </c>
      <c r="Z27" s="410"/>
      <c r="AA27" s="410"/>
      <c r="AB27" s="410"/>
      <c r="AC27" s="410"/>
      <c r="AD27" s="410"/>
      <c r="AE27" s="410"/>
      <c r="AF27" s="410"/>
      <c r="AG27" s="410"/>
      <c r="AH27" s="410"/>
      <c r="AI27" s="410"/>
    </row>
    <row r="28" spans="2:58" ht="15" customHeight="1">
      <c r="D28" s="3" t="s">
        <v>239</v>
      </c>
    </row>
    <row r="29" spans="2:58" ht="15" customHeight="1"/>
    <row r="30" spans="2:58" ht="15" customHeight="1">
      <c r="B30" s="3" t="s">
        <v>123</v>
      </c>
    </row>
    <row r="31" spans="2:58" ht="15" customHeight="1"/>
    <row r="32" spans="2:58" ht="15" customHeight="1">
      <c r="B32" s="3" t="s">
        <v>119</v>
      </c>
    </row>
    <row r="33" spans="2:32" ht="15" customHeight="1">
      <c r="D33" s="3" t="s">
        <v>135</v>
      </c>
    </row>
    <row r="34" spans="2:32" ht="6" customHeight="1"/>
    <row r="35" spans="2:32" s="21" customFormat="1" ht="15" customHeight="1">
      <c r="D35" s="21" t="s">
        <v>211</v>
      </c>
      <c r="G35" s="22"/>
      <c r="H35" s="22"/>
      <c r="I35" s="22"/>
      <c r="J35" s="22"/>
      <c r="K35" s="22"/>
      <c r="L35" s="22"/>
      <c r="M35" s="22"/>
      <c r="N35" s="22"/>
      <c r="O35" s="22"/>
      <c r="P35" s="22"/>
      <c r="Q35" s="22"/>
      <c r="R35" s="22"/>
      <c r="S35" s="22"/>
      <c r="T35" s="22"/>
      <c r="U35" s="22"/>
      <c r="V35" s="22"/>
      <c r="W35" s="22"/>
      <c r="X35" s="22"/>
      <c r="Y35" s="22"/>
      <c r="Z35" s="22"/>
      <c r="AA35" s="22"/>
      <c r="AB35" s="22"/>
      <c r="AC35" s="22"/>
    </row>
    <row r="36" spans="2:32" s="21" customFormat="1" ht="9" customHeight="1" thickBot="1">
      <c r="G36" s="22"/>
      <c r="H36" s="22"/>
      <c r="I36" s="22"/>
      <c r="J36" s="22"/>
      <c r="K36" s="22"/>
      <c r="L36" s="22"/>
      <c r="M36" s="22"/>
      <c r="N36" s="22"/>
      <c r="O36" s="22"/>
      <c r="P36" s="22"/>
      <c r="Q36" s="22"/>
      <c r="R36" s="22"/>
      <c r="S36" s="22"/>
      <c r="T36" s="22"/>
      <c r="U36" s="22"/>
      <c r="V36" s="22"/>
      <c r="W36" s="22"/>
      <c r="X36" s="22"/>
      <c r="Y36" s="22"/>
      <c r="Z36" s="22"/>
      <c r="AA36" s="22"/>
      <c r="AB36" s="22"/>
    </row>
    <row r="37" spans="2:32" s="21" customFormat="1" ht="15" customHeight="1">
      <c r="D37" s="351" t="s">
        <v>212</v>
      </c>
      <c r="E37" s="352"/>
      <c r="F37" s="352"/>
      <c r="G37" s="352"/>
      <c r="H37" s="352"/>
      <c r="I37" s="352"/>
      <c r="J37" s="352"/>
      <c r="K37" s="353"/>
      <c r="L37" s="342" t="s">
        <v>213</v>
      </c>
      <c r="M37" s="343"/>
      <c r="N37" s="343"/>
      <c r="O37" s="343"/>
      <c r="P37" s="343"/>
      <c r="Q37" s="343"/>
      <c r="R37" s="343"/>
      <c r="S37" s="343"/>
      <c r="T37" s="343"/>
      <c r="U37" s="343"/>
      <c r="V37" s="343"/>
      <c r="W37" s="343"/>
      <c r="X37" s="343"/>
      <c r="Y37" s="343"/>
      <c r="Z37" s="344"/>
      <c r="AA37" s="351" t="s">
        <v>214</v>
      </c>
      <c r="AB37" s="352"/>
      <c r="AC37" s="352"/>
      <c r="AD37" s="352"/>
      <c r="AE37" s="411"/>
    </row>
    <row r="38" spans="2:32" s="21" customFormat="1" ht="15" customHeight="1">
      <c r="D38" s="354"/>
      <c r="E38" s="355"/>
      <c r="F38" s="355"/>
      <c r="G38" s="355"/>
      <c r="H38" s="355"/>
      <c r="I38" s="355"/>
      <c r="J38" s="355"/>
      <c r="K38" s="356"/>
      <c r="L38" s="397" t="s">
        <v>215</v>
      </c>
      <c r="M38" s="398"/>
      <c r="N38" s="398"/>
      <c r="O38" s="398"/>
      <c r="P38" s="399"/>
      <c r="Q38" s="406" t="s">
        <v>216</v>
      </c>
      <c r="R38" s="407"/>
      <c r="S38" s="407"/>
      <c r="T38" s="407"/>
      <c r="U38" s="407"/>
      <c r="V38" s="416"/>
      <c r="W38" s="416"/>
      <c r="X38" s="416"/>
      <c r="Y38" s="416"/>
      <c r="Z38" s="417"/>
      <c r="AA38" s="354"/>
      <c r="AB38" s="355"/>
      <c r="AC38" s="355"/>
      <c r="AD38" s="355"/>
      <c r="AE38" s="412"/>
    </row>
    <row r="39" spans="2:32" s="21" customFormat="1" ht="15" customHeight="1">
      <c r="D39" s="354"/>
      <c r="E39" s="355"/>
      <c r="F39" s="355"/>
      <c r="G39" s="355"/>
      <c r="H39" s="355"/>
      <c r="I39" s="355"/>
      <c r="J39" s="355"/>
      <c r="K39" s="356"/>
      <c r="L39" s="400"/>
      <c r="M39" s="401"/>
      <c r="N39" s="401"/>
      <c r="O39" s="401"/>
      <c r="P39" s="402"/>
      <c r="Q39" s="408"/>
      <c r="R39" s="355"/>
      <c r="S39" s="355"/>
      <c r="T39" s="355"/>
      <c r="U39" s="355"/>
      <c r="V39" s="390" t="s">
        <v>217</v>
      </c>
      <c r="W39" s="391"/>
      <c r="X39" s="391"/>
      <c r="Y39" s="391"/>
      <c r="Z39" s="392"/>
      <c r="AA39" s="354"/>
      <c r="AB39" s="355"/>
      <c r="AC39" s="355"/>
      <c r="AD39" s="355"/>
      <c r="AE39" s="412"/>
    </row>
    <row r="40" spans="2:32" s="21" customFormat="1" ht="15" customHeight="1" thickBot="1">
      <c r="D40" s="357"/>
      <c r="E40" s="358"/>
      <c r="F40" s="358"/>
      <c r="G40" s="358"/>
      <c r="H40" s="358"/>
      <c r="I40" s="358"/>
      <c r="J40" s="358"/>
      <c r="K40" s="359"/>
      <c r="L40" s="403"/>
      <c r="M40" s="404"/>
      <c r="N40" s="404"/>
      <c r="O40" s="404"/>
      <c r="P40" s="405"/>
      <c r="Q40" s="409"/>
      <c r="R40" s="358"/>
      <c r="S40" s="358"/>
      <c r="T40" s="358"/>
      <c r="U40" s="358"/>
      <c r="V40" s="393"/>
      <c r="W40" s="394"/>
      <c r="X40" s="394"/>
      <c r="Y40" s="394"/>
      <c r="Z40" s="395"/>
      <c r="AA40" s="413"/>
      <c r="AB40" s="414"/>
      <c r="AC40" s="414"/>
      <c r="AD40" s="414"/>
      <c r="AE40" s="415"/>
    </row>
    <row r="41" spans="2:32" s="21" customFormat="1" ht="15" customHeight="1" thickTop="1" thickBot="1">
      <c r="D41" s="426"/>
      <c r="E41" s="427"/>
      <c r="F41" s="427"/>
      <c r="G41" s="427"/>
      <c r="H41" s="427"/>
      <c r="I41" s="427"/>
      <c r="J41" s="427"/>
      <c r="K41" s="428"/>
      <c r="L41" s="335" t="e">
        <f>VLOOKUP(D41,対応表!T3:V14,2,FALSE)</f>
        <v>#N/A</v>
      </c>
      <c r="M41" s="336"/>
      <c r="N41" s="336"/>
      <c r="O41" s="336"/>
      <c r="P41" s="336"/>
      <c r="Q41" s="434"/>
      <c r="R41" s="435"/>
      <c r="S41" s="435"/>
      <c r="T41" s="435"/>
      <c r="U41" s="436"/>
      <c r="V41" s="434"/>
      <c r="W41" s="435"/>
      <c r="X41" s="435"/>
      <c r="Y41" s="435"/>
      <c r="Z41" s="436"/>
      <c r="AA41" s="335" t="e">
        <f>SUM(L41,Q42:Z42)</f>
        <v>#N/A</v>
      </c>
      <c r="AB41" s="336"/>
      <c r="AC41" s="336"/>
      <c r="AD41" s="336"/>
      <c r="AE41" s="337"/>
    </row>
    <row r="42" spans="2:32" s="21" customFormat="1" ht="15" customHeight="1" thickTop="1" thickBot="1">
      <c r="D42" s="429"/>
      <c r="E42" s="430"/>
      <c r="F42" s="430"/>
      <c r="G42" s="430"/>
      <c r="H42" s="430"/>
      <c r="I42" s="430"/>
      <c r="J42" s="430"/>
      <c r="K42" s="431"/>
      <c r="L42" s="340"/>
      <c r="M42" s="338"/>
      <c r="N42" s="338"/>
      <c r="O42" s="338"/>
      <c r="P42" s="338"/>
      <c r="Q42" s="437">
        <f>IF(Q41=対応表!G4,VLOOKUP(D41,対応表!T3:V14,3,FALSE),0%)</f>
        <v>0</v>
      </c>
      <c r="R42" s="438"/>
      <c r="S42" s="438"/>
      <c r="T42" s="438"/>
      <c r="U42" s="439"/>
      <c r="V42" s="440">
        <f>IF(AND(Q41="あり",V41="なし"),-2%,0)</f>
        <v>0</v>
      </c>
      <c r="W42" s="441"/>
      <c r="X42" s="441"/>
      <c r="Y42" s="441"/>
      <c r="Z42" s="442"/>
      <c r="AA42" s="338"/>
      <c r="AB42" s="338"/>
      <c r="AC42" s="338"/>
      <c r="AD42" s="338"/>
      <c r="AE42" s="339"/>
      <c r="AF42" s="23"/>
    </row>
    <row r="43" spans="2:32" s="21" customFormat="1" ht="15" customHeight="1" thickTop="1">
      <c r="G43" s="22"/>
      <c r="H43" s="22"/>
      <c r="I43" s="22"/>
      <c r="J43" s="22"/>
      <c r="K43" s="22"/>
      <c r="L43" s="22"/>
      <c r="M43" s="22"/>
      <c r="N43" s="24"/>
      <c r="O43" s="24"/>
      <c r="P43" s="22"/>
      <c r="Q43" s="22"/>
      <c r="R43" s="22"/>
      <c r="S43" s="22"/>
      <c r="T43" s="22"/>
      <c r="U43" s="22"/>
      <c r="V43" s="22"/>
      <c r="W43" s="22"/>
      <c r="X43" s="22"/>
      <c r="Y43" s="22"/>
      <c r="Z43" s="22"/>
      <c r="AA43" s="22"/>
      <c r="AB43" s="22"/>
    </row>
    <row r="44" spans="2:32" ht="15" customHeight="1">
      <c r="B44" s="3" t="s">
        <v>197</v>
      </c>
    </row>
    <row r="45" spans="2:32" ht="15" customHeight="1">
      <c r="D45" s="3" t="s">
        <v>246</v>
      </c>
    </row>
    <row r="46" spans="2:32" ht="15" customHeight="1">
      <c r="D46" s="3" t="s">
        <v>195</v>
      </c>
    </row>
    <row r="47" spans="2:32" ht="6" customHeight="1" thickBot="1"/>
    <row r="48" spans="2:32" ht="15" customHeight="1" thickTop="1" thickBot="1">
      <c r="D48" s="328"/>
      <c r="E48" s="329"/>
      <c r="F48" s="329"/>
      <c r="G48" s="329"/>
      <c r="H48" s="330"/>
    </row>
    <row r="49" spans="2:8" ht="15" customHeight="1" thickTop="1"/>
    <row r="50" spans="2:8" ht="15" customHeight="1">
      <c r="B50" s="3" t="s">
        <v>198</v>
      </c>
    </row>
    <row r="51" spans="2:8" ht="15" customHeight="1">
      <c r="D51" s="3" t="s">
        <v>194</v>
      </c>
    </row>
    <row r="52" spans="2:8" ht="6" customHeight="1" thickBot="1"/>
    <row r="53" spans="2:8" ht="15" customHeight="1" thickTop="1" thickBot="1">
      <c r="D53" s="328"/>
      <c r="E53" s="329"/>
      <c r="F53" s="329"/>
      <c r="G53" s="329"/>
      <c r="H53" s="330"/>
    </row>
    <row r="54" spans="2:8" ht="15" customHeight="1" thickTop="1"/>
    <row r="55" spans="2:8" ht="15" customHeight="1">
      <c r="B55" s="3" t="s">
        <v>199</v>
      </c>
    </row>
    <row r="56" spans="2:8" ht="15" customHeight="1">
      <c r="D56" s="3" t="s">
        <v>196</v>
      </c>
    </row>
    <row r="57" spans="2:8" ht="15" customHeight="1">
      <c r="D57" s="3" t="s">
        <v>195</v>
      </c>
    </row>
    <row r="58" spans="2:8" ht="6" customHeight="1" thickBot="1"/>
    <row r="59" spans="2:8" ht="15" customHeight="1" thickTop="1" thickBot="1">
      <c r="D59" s="328"/>
      <c r="E59" s="329"/>
      <c r="F59" s="329"/>
      <c r="G59" s="329"/>
      <c r="H59" s="330"/>
    </row>
    <row r="60" spans="2:8" ht="15" customHeight="1" thickTop="1"/>
    <row r="61" spans="2:8" ht="15" customHeight="1">
      <c r="B61" s="3" t="s">
        <v>200</v>
      </c>
    </row>
    <row r="62" spans="2:8" ht="15" customHeight="1">
      <c r="D62" s="21" t="s">
        <v>240</v>
      </c>
    </row>
    <row r="63" spans="2:8" ht="15" customHeight="1">
      <c r="D63" s="3" t="s">
        <v>3129</v>
      </c>
    </row>
    <row r="64" spans="2:8" ht="6" customHeight="1" thickBot="1"/>
    <row r="65" spans="2:40" ht="15" customHeight="1" thickTop="1" thickBot="1">
      <c r="D65" s="328"/>
      <c r="E65" s="329"/>
      <c r="F65" s="329"/>
      <c r="G65" s="329"/>
      <c r="H65" s="330"/>
      <c r="K65" s="328"/>
      <c r="L65" s="329"/>
      <c r="M65" s="329"/>
      <c r="N65" s="329"/>
      <c r="O65" s="330"/>
    </row>
    <row r="66" spans="2:40" ht="15" customHeight="1" thickTop="1"/>
    <row r="67" spans="2:40" s="34" customFormat="1" ht="15" customHeight="1">
      <c r="D67" s="37" t="s">
        <v>241</v>
      </c>
    </row>
    <row r="68" spans="2:40" s="34" customFormat="1" ht="15" customHeight="1">
      <c r="D68" s="37" t="s">
        <v>2968</v>
      </c>
    </row>
    <row r="69" spans="2:40" s="34" customFormat="1" ht="15" customHeight="1">
      <c r="D69" s="34" t="s">
        <v>3153</v>
      </c>
    </row>
    <row r="70" spans="2:40" s="34" customFormat="1" ht="15" customHeight="1">
      <c r="D70" s="34" t="s">
        <v>3154</v>
      </c>
    </row>
    <row r="71" spans="2:40" ht="15" customHeight="1"/>
    <row r="72" spans="2:40" ht="15" customHeight="1">
      <c r="B72" s="3" t="s">
        <v>201</v>
      </c>
    </row>
    <row r="73" spans="2:40" ht="15" customHeight="1">
      <c r="D73" s="3" t="s">
        <v>155</v>
      </c>
      <c r="AN73" s="31"/>
    </row>
    <row r="74" spans="2:40" ht="15" customHeight="1">
      <c r="D74" s="3" t="s">
        <v>203</v>
      </c>
      <c r="AN74" s="31"/>
    </row>
    <row r="75" spans="2:40" ht="6" customHeight="1" thickBot="1"/>
    <row r="76" spans="2:40" ht="15" customHeight="1" thickTop="1" thickBot="1">
      <c r="D76" s="328"/>
      <c r="E76" s="329"/>
      <c r="F76" s="329"/>
      <c r="G76" s="329"/>
      <c r="H76" s="330"/>
      <c r="K76" s="334" t="s">
        <v>124</v>
      </c>
      <c r="L76" s="334"/>
      <c r="M76" s="334"/>
      <c r="N76" s="334"/>
      <c r="O76" s="334"/>
      <c r="P76" s="328"/>
      <c r="Q76" s="329"/>
      <c r="R76" s="329"/>
      <c r="S76" s="329"/>
      <c r="T76" s="330"/>
      <c r="U76" s="3" t="s">
        <v>125</v>
      </c>
      <c r="V76" s="328"/>
      <c r="W76" s="329"/>
      <c r="X76" s="329"/>
      <c r="Y76" s="329"/>
      <c r="Z76" s="330"/>
    </row>
    <row r="77" spans="2:40" ht="9.75" customHeight="1" thickTop="1"/>
    <row r="78" spans="2:40" ht="15" customHeight="1">
      <c r="D78" s="22" t="s">
        <v>242</v>
      </c>
    </row>
    <row r="79" spans="2:40" ht="15" customHeight="1"/>
    <row r="80" spans="2:40" ht="15" customHeight="1">
      <c r="B80" s="3" t="s">
        <v>126</v>
      </c>
    </row>
    <row r="81" spans="2:21" ht="15" customHeight="1"/>
    <row r="82" spans="2:21" ht="15" customHeight="1">
      <c r="B82" s="3" t="s">
        <v>156</v>
      </c>
    </row>
    <row r="83" spans="2:21" ht="15" customHeight="1">
      <c r="D83" s="3" t="s">
        <v>157</v>
      </c>
    </row>
    <row r="84" spans="2:21" ht="6" customHeight="1" thickBot="1"/>
    <row r="85" spans="2:21" ht="15" customHeight="1" thickTop="1" thickBot="1">
      <c r="D85" s="328"/>
      <c r="E85" s="329"/>
      <c r="F85" s="329"/>
      <c r="G85" s="329"/>
      <c r="H85" s="330"/>
    </row>
    <row r="86" spans="2:21" ht="15" customHeight="1" thickTop="1"/>
    <row r="87" spans="2:21" ht="15" customHeight="1">
      <c r="B87" s="3" t="s">
        <v>158</v>
      </c>
    </row>
    <row r="88" spans="2:21" ht="15" customHeight="1">
      <c r="D88" s="3" t="s">
        <v>205</v>
      </c>
    </row>
    <row r="89" spans="2:21" ht="6" customHeight="1" thickBot="1"/>
    <row r="90" spans="2:21" ht="15" customHeight="1" thickTop="1" thickBot="1">
      <c r="D90" s="328"/>
      <c r="E90" s="329"/>
      <c r="F90" s="329"/>
      <c r="G90" s="329"/>
      <c r="H90" s="330"/>
    </row>
    <row r="91" spans="2:21" ht="15" customHeight="1" thickTop="1"/>
    <row r="92" spans="2:21" ht="15" customHeight="1">
      <c r="B92" s="3" t="s">
        <v>3130</v>
      </c>
    </row>
    <row r="93" spans="2:21" ht="15" customHeight="1">
      <c r="D93" s="3" t="s">
        <v>3131</v>
      </c>
    </row>
    <row r="94" spans="2:21" ht="6" customHeight="1" thickBot="1"/>
    <row r="95" spans="2:21" s="21" customFormat="1" ht="15" customHeight="1" thickTop="1" thickBot="1">
      <c r="D95" s="328"/>
      <c r="E95" s="329"/>
      <c r="F95" s="329"/>
      <c r="G95" s="329"/>
      <c r="H95" s="330"/>
      <c r="K95" s="385" t="s">
        <v>3059</v>
      </c>
      <c r="L95" s="385"/>
      <c r="M95" s="385"/>
      <c r="N95" s="385"/>
      <c r="O95" s="385"/>
      <c r="P95" s="386"/>
      <c r="Q95" s="328"/>
      <c r="R95" s="329"/>
      <c r="S95" s="329"/>
      <c r="T95" s="329"/>
      <c r="U95" s="330"/>
    </row>
    <row r="96" spans="2:21" ht="15" customHeight="1" thickTop="1"/>
    <row r="97" spans="2:37" ht="15" customHeight="1">
      <c r="B97" s="3" t="s">
        <v>127</v>
      </c>
    </row>
    <row r="98" spans="2:37" ht="15" customHeight="1"/>
    <row r="99" spans="2:37" ht="15" customHeight="1">
      <c r="B99" s="3" t="s">
        <v>164</v>
      </c>
    </row>
    <row r="100" spans="2:37" ht="15" customHeight="1">
      <c r="D100" s="3" t="s">
        <v>159</v>
      </c>
    </row>
    <row r="101" spans="2:37" ht="6" customHeight="1" thickBot="1"/>
    <row r="102" spans="2:37" ht="15" customHeight="1" thickTop="1" thickBot="1">
      <c r="D102" s="331" t="str">
        <f>IF(ISERROR(VLOOKUP(CONCATENATE(I15,T15),自動入力!F2:G443,2,FALSE))=TRUE,"その他の地域",VLOOKUP(CONCATENATE(I15,T15),自動入力!F2:G443,2,FALSE))</f>
        <v>その他の地域</v>
      </c>
      <c r="E102" s="332"/>
      <c r="F102" s="332"/>
      <c r="G102" s="332"/>
      <c r="H102" s="333"/>
      <c r="I102" s="34" t="s">
        <v>2920</v>
      </c>
    </row>
    <row r="103" spans="2:37" ht="15" customHeight="1" thickTop="1"/>
    <row r="104" spans="2:37" ht="39" customHeight="1">
      <c r="E104" s="381" t="s">
        <v>128</v>
      </c>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row>
    <row r="105" spans="2:37" ht="15" customHeight="1"/>
    <row r="106" spans="2:37" ht="15" customHeight="1">
      <c r="B106" s="3" t="s">
        <v>165</v>
      </c>
    </row>
    <row r="107" spans="2:37" ht="15" customHeight="1">
      <c r="D107" s="3" t="s">
        <v>160</v>
      </c>
    </row>
    <row r="108" spans="2:37" ht="6" customHeight="1" thickBot="1"/>
    <row r="109" spans="2:37" ht="15" customHeight="1" thickTop="1" thickBot="1">
      <c r="D109" s="331" t="str">
        <f>IF(ISERROR(VLOOKUP(CONCATENATE(I15,T15),自動入力!K1:L202,2,FALSE))=TRUE,"なし",VLOOKUP(CONCATENATE(I15,T15),自動入力!K1:L202,2,FALSE))</f>
        <v>なし</v>
      </c>
      <c r="E109" s="332"/>
      <c r="F109" s="332"/>
      <c r="G109" s="332"/>
      <c r="H109" s="333"/>
      <c r="I109" s="34" t="s">
        <v>2925</v>
      </c>
    </row>
    <row r="110" spans="2:37" ht="15" customHeight="1" thickTop="1" thickBot="1">
      <c r="D110" s="328"/>
      <c r="E110" s="329"/>
      <c r="F110" s="329"/>
      <c r="G110" s="329"/>
      <c r="H110" s="330"/>
      <c r="I110" s="34" t="s">
        <v>2927</v>
      </c>
    </row>
    <row r="111" spans="2:37" ht="10.5" customHeight="1" thickTop="1"/>
    <row r="112" spans="2:37" ht="15" customHeight="1">
      <c r="E112" s="4" t="s">
        <v>130</v>
      </c>
    </row>
    <row r="113" spans="2:38" ht="15" customHeight="1">
      <c r="E113" s="4"/>
    </row>
    <row r="114" spans="2:38" ht="15" customHeight="1">
      <c r="B114" s="3" t="s">
        <v>166</v>
      </c>
    </row>
    <row r="115" spans="2:38" ht="15" customHeight="1">
      <c r="D115" s="3" t="s">
        <v>161</v>
      </c>
    </row>
    <row r="116" spans="2:38" ht="6" customHeight="1" thickBot="1"/>
    <row r="117" spans="2:38" ht="15" customHeight="1" thickTop="1" thickBot="1">
      <c r="D117" s="331" t="str">
        <f>IF(ISERROR(VLOOKUP(CONCATENATE(I15,T15),自動入力!P1:Q16,2,FALSE))=TRUE,"なし",VLOOKUP(CONCATENATE(I15,T15),自動入力!P1:Q16,2,FALSE))</f>
        <v>なし</v>
      </c>
      <c r="E117" s="332"/>
      <c r="F117" s="332"/>
      <c r="G117" s="332"/>
      <c r="H117" s="333"/>
      <c r="I117" s="34" t="s">
        <v>2925</v>
      </c>
    </row>
    <row r="118" spans="2:38" ht="15" customHeight="1" thickTop="1" thickBot="1">
      <c r="D118" s="328"/>
      <c r="E118" s="329"/>
      <c r="F118" s="329"/>
      <c r="G118" s="329"/>
      <c r="H118" s="330"/>
      <c r="I118" s="34" t="s">
        <v>2927</v>
      </c>
    </row>
    <row r="119" spans="2:38" ht="11.25" customHeight="1" thickTop="1"/>
    <row r="120" spans="2:38" ht="15" customHeight="1">
      <c r="E120" s="4" t="s">
        <v>129</v>
      </c>
    </row>
    <row r="121" spans="2:38" ht="15" customHeight="1"/>
    <row r="122" spans="2:38" ht="15" customHeight="1">
      <c r="B122" s="3" t="s">
        <v>207</v>
      </c>
    </row>
    <row r="123" spans="2:38" ht="15" customHeight="1">
      <c r="D123" s="3" t="s">
        <v>162</v>
      </c>
    </row>
    <row r="124" spans="2:38" ht="15" customHeight="1">
      <c r="D124" s="3" t="s">
        <v>163</v>
      </c>
    </row>
    <row r="125" spans="2:38" ht="7.5" customHeight="1"/>
    <row r="126" spans="2:38" ht="15" customHeight="1">
      <c r="D126" s="326" t="s">
        <v>206</v>
      </c>
      <c r="E126" s="327"/>
      <c r="F126" s="327"/>
      <c r="G126" s="327"/>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row>
    <row r="127" spans="2:38" ht="15" customHeight="1">
      <c r="D127" s="4" t="s">
        <v>247</v>
      </c>
    </row>
    <row r="128" spans="2:38" ht="7.5" customHeight="1" thickBot="1"/>
    <row r="129" spans="2:38" ht="15" customHeight="1" thickTop="1" thickBot="1">
      <c r="D129" s="328"/>
      <c r="E129" s="329"/>
      <c r="F129" s="329"/>
      <c r="G129" s="329"/>
      <c r="H129" s="330"/>
    </row>
    <row r="130" spans="2:38" ht="15" customHeight="1" thickTop="1"/>
    <row r="131" spans="2:38" s="21" customFormat="1" ht="15" customHeight="1">
      <c r="B131" s="21" t="s">
        <v>167</v>
      </c>
    </row>
    <row r="132" spans="2:38" s="21" customFormat="1" ht="15" customHeight="1">
      <c r="D132" s="3" t="s">
        <v>3132</v>
      </c>
    </row>
    <row r="133" spans="2:38" s="21" customFormat="1" ht="6" customHeight="1" thickBot="1"/>
    <row r="134" spans="2:38" s="21" customFormat="1" ht="15" customHeight="1" thickBot="1">
      <c r="D134" s="387"/>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9"/>
    </row>
    <row r="135" spans="2:38" s="21" customFormat="1" ht="15" customHeight="1">
      <c r="D135" s="34"/>
      <c r="E135" s="34"/>
      <c r="F135" s="34"/>
      <c r="G135" s="34"/>
      <c r="H135" s="34"/>
      <c r="I135" s="34"/>
      <c r="J135" s="102"/>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row>
    <row r="136" spans="2:38" ht="15" customHeight="1">
      <c r="B136" s="3" t="s">
        <v>168</v>
      </c>
    </row>
    <row r="137" spans="2:38" ht="15" customHeight="1">
      <c r="D137" s="3" t="s">
        <v>138</v>
      </c>
    </row>
    <row r="138" spans="2:38" ht="9.75" customHeight="1" thickBot="1"/>
    <row r="139" spans="2:38" ht="15" customHeight="1" thickTop="1" thickBot="1">
      <c r="D139" s="328"/>
      <c r="E139" s="329"/>
      <c r="F139" s="329"/>
      <c r="G139" s="329"/>
      <c r="H139" s="330"/>
    </row>
    <row r="140" spans="2:38" ht="12.75" customHeight="1" thickTop="1">
      <c r="M140" s="3" t="s">
        <v>245</v>
      </c>
    </row>
    <row r="141" spans="2:38" s="21" customFormat="1" ht="15" customHeight="1">
      <c r="B141" s="21" t="s">
        <v>2956</v>
      </c>
    </row>
    <row r="142" spans="2:38" s="21" customFormat="1" ht="15" customHeight="1"/>
    <row r="143" spans="2:38" ht="15" customHeight="1">
      <c r="B143" s="3" t="s">
        <v>2957</v>
      </c>
    </row>
    <row r="144" spans="2:38" s="34" customFormat="1" ht="15" customHeight="1">
      <c r="D144" s="37" t="s">
        <v>2965</v>
      </c>
    </row>
    <row r="145" spans="2:21" s="21" customFormat="1" ht="6" customHeight="1" thickBot="1"/>
    <row r="146" spans="2:21" ht="15" customHeight="1" thickTop="1" thickBot="1">
      <c r="D146" s="328"/>
      <c r="E146" s="329"/>
      <c r="F146" s="329"/>
      <c r="G146" s="329"/>
      <c r="H146" s="330"/>
    </row>
    <row r="147" spans="2:21" s="21" customFormat="1" ht="15" customHeight="1" thickTop="1"/>
    <row r="148" spans="2:21" ht="15" customHeight="1">
      <c r="B148" s="3" t="s">
        <v>3158</v>
      </c>
    </row>
    <row r="149" spans="2:21" s="34" customFormat="1" ht="15" customHeight="1">
      <c r="D149" s="37" t="s">
        <v>3170</v>
      </c>
    </row>
    <row r="150" spans="2:21" s="21" customFormat="1" ht="6" customHeight="1" thickBot="1"/>
    <row r="151" spans="2:21" ht="15" customHeight="1" thickTop="1" thickBot="1">
      <c r="D151" s="308" t="s">
        <v>3171</v>
      </c>
      <c r="H151" s="328"/>
      <c r="I151" s="329"/>
      <c r="J151" s="329"/>
      <c r="K151" s="329"/>
      <c r="L151" s="330"/>
    </row>
    <row r="152" spans="2:21" ht="15" customHeight="1" thickTop="1">
      <c r="D152" s="309" t="s">
        <v>3173</v>
      </c>
      <c r="E152" s="310"/>
      <c r="F152" s="310"/>
      <c r="G152" s="311"/>
      <c r="H152" s="312"/>
      <c r="I152" s="313"/>
      <c r="J152" s="313"/>
      <c r="K152" s="313"/>
      <c r="L152" s="313"/>
      <c r="M152" s="313"/>
      <c r="N152" s="314"/>
      <c r="O152" s="3" t="s">
        <v>3172</v>
      </c>
    </row>
    <row r="153" spans="2:21" ht="15" customHeight="1" thickBot="1">
      <c r="D153" s="315" t="s">
        <v>92</v>
      </c>
      <c r="E153" s="316"/>
      <c r="F153" s="316"/>
      <c r="G153" s="317"/>
      <c r="H153" s="318"/>
      <c r="I153" s="319"/>
      <c r="J153" s="319"/>
      <c r="K153" s="319"/>
      <c r="L153" s="319"/>
      <c r="M153" s="319"/>
      <c r="N153" s="320"/>
      <c r="P153" s="3" t="s">
        <v>3174</v>
      </c>
    </row>
    <row r="154" spans="2:21" ht="15" customHeight="1"/>
    <row r="155" spans="2:21" ht="15" customHeight="1"/>
    <row r="156" spans="2:21" ht="15" customHeight="1"/>
    <row r="157" spans="2:21" ht="23.25" customHeight="1"/>
    <row r="158" spans="2:21" ht="15" customHeight="1" thickBot="1">
      <c r="B158" s="15"/>
    </row>
    <row r="159" spans="2:21" ht="15" customHeight="1" thickTop="1" thickBot="1">
      <c r="C159" s="384" t="s">
        <v>210</v>
      </c>
      <c r="D159" s="384"/>
      <c r="E159" s="384"/>
      <c r="F159" s="384"/>
      <c r="G159" s="384"/>
      <c r="H159" s="384"/>
      <c r="I159" s="384"/>
      <c r="J159" s="384"/>
      <c r="K159" s="384"/>
      <c r="L159" s="384"/>
      <c r="M159" s="3" t="s">
        <v>139</v>
      </c>
      <c r="O159" s="328" t="s">
        <v>3156</v>
      </c>
      <c r="P159" s="329"/>
      <c r="Q159" s="329"/>
      <c r="R159" s="329"/>
      <c r="S159" s="329"/>
      <c r="T159" s="329"/>
      <c r="U159" s="330"/>
    </row>
    <row r="160" spans="2:21" ht="30" customHeight="1" thickTop="1"/>
    <row r="161" spans="2:25" ht="27.75" customHeight="1" thickBot="1">
      <c r="G161" s="382" t="s">
        <v>140</v>
      </c>
      <c r="H161" s="382"/>
      <c r="I161" s="382"/>
      <c r="J161" s="382"/>
      <c r="K161" s="382"/>
      <c r="L161" s="382"/>
      <c r="M161" s="382"/>
      <c r="N161" s="382"/>
      <c r="O161" s="383" t="e">
        <f ca="1">IF(ISERR(計算シート!I75),"入力エラー",計算シート!I75)</f>
        <v>#N/A</v>
      </c>
      <c r="P161" s="383"/>
      <c r="Q161" s="383"/>
      <c r="R161" s="383"/>
      <c r="S161" s="383"/>
      <c r="T161" s="383"/>
      <c r="U161" s="383"/>
      <c r="V161" s="383"/>
      <c r="W161" s="383"/>
      <c r="X161" s="383"/>
      <c r="Y161" s="383"/>
    </row>
    <row r="162" spans="2:25" ht="15" customHeight="1" thickTop="1"/>
    <row r="163" spans="2:25" ht="27.75" customHeight="1" thickBot="1">
      <c r="G163" s="379" t="s">
        <v>204</v>
      </c>
      <c r="H163" s="379"/>
      <c r="I163" s="379"/>
      <c r="J163" s="379"/>
      <c r="K163" s="379"/>
      <c r="L163" s="379"/>
      <c r="M163" s="379"/>
      <c r="N163" s="379"/>
      <c r="O163" s="380" t="e">
        <f ca="1">IF(ISERR(計算シート!I76),"入力エラー",計算シート!I76)</f>
        <v>#N/A</v>
      </c>
      <c r="P163" s="380"/>
      <c r="Q163" s="380"/>
      <c r="R163" s="380"/>
      <c r="S163" s="380"/>
      <c r="T163" s="380"/>
      <c r="U163" s="380"/>
      <c r="V163" s="380"/>
      <c r="W163" s="380"/>
      <c r="X163" s="380"/>
      <c r="Y163" s="380"/>
    </row>
    <row r="164" spans="2:25" ht="15" customHeight="1" thickTop="1"/>
    <row r="165" spans="2:25" ht="15" customHeight="1"/>
    <row r="166" spans="2:25" ht="15" customHeight="1"/>
    <row r="167" spans="2:25" ht="15" customHeight="1"/>
    <row r="168" spans="2:25" ht="15" customHeight="1"/>
    <row r="169" spans="2:25" ht="15" customHeight="1">
      <c r="B169" s="15"/>
    </row>
    <row r="170" spans="2:25" ht="15" customHeight="1"/>
    <row r="171" spans="2:25" ht="15" customHeight="1"/>
    <row r="172" spans="2:25" ht="15" customHeight="1"/>
    <row r="173" spans="2:25" ht="15" customHeight="1"/>
    <row r="174" spans="2:25" ht="15" customHeight="1"/>
    <row r="175" spans="2:25" ht="15" customHeight="1"/>
    <row r="176" spans="2:2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sheetData>
  <sheetProtection algorithmName="SHA-512" hashValue="wDoFlEYj0pjIdT0ocoYtlSvvy97yCv93hs5o3PCaKAXDasO7hu6ngwuuskRMXwjcH6PwifFIcrk1iGrnjk6SlA==" saltValue="vmzVwWa8ADagOnjLLmsUAQ==" spinCount="100000" sheet="1" selectLockedCells="1"/>
  <mergeCells count="80">
    <mergeCell ref="I15:M15"/>
    <mergeCell ref="T15:Z15"/>
    <mergeCell ref="I17:M17"/>
    <mergeCell ref="D102:H102"/>
    <mergeCell ref="D109:H109"/>
    <mergeCell ref="D85:H85"/>
    <mergeCell ref="D90:H90"/>
    <mergeCell ref="D41:K42"/>
    <mergeCell ref="H23:N23"/>
    <mergeCell ref="H26:N26"/>
    <mergeCell ref="V41:Z41"/>
    <mergeCell ref="Q42:U42"/>
    <mergeCell ref="V42:Z42"/>
    <mergeCell ref="D26:G26"/>
    <mergeCell ref="V76:Z76"/>
    <mergeCell ref="Q41:U41"/>
    <mergeCell ref="O25:U25"/>
    <mergeCell ref="V23:AB23"/>
    <mergeCell ref="V24:AB24"/>
    <mergeCell ref="O24:U24"/>
    <mergeCell ref="O23:U23"/>
    <mergeCell ref="V39:Z40"/>
    <mergeCell ref="K65:O65"/>
    <mergeCell ref="D53:H53"/>
    <mergeCell ref="D65:H65"/>
    <mergeCell ref="AC26:AI26"/>
    <mergeCell ref="V26:AB26"/>
    <mergeCell ref="L38:P40"/>
    <mergeCell ref="Q38:U40"/>
    <mergeCell ref="Y27:AI27"/>
    <mergeCell ref="AA37:AE40"/>
    <mergeCell ref="V38:Z38"/>
    <mergeCell ref="G163:N163"/>
    <mergeCell ref="O163:Y163"/>
    <mergeCell ref="D95:H95"/>
    <mergeCell ref="D129:H129"/>
    <mergeCell ref="E104:AK104"/>
    <mergeCell ref="O159:U159"/>
    <mergeCell ref="G161:N161"/>
    <mergeCell ref="O161:Y161"/>
    <mergeCell ref="C159:L159"/>
    <mergeCell ref="D139:H139"/>
    <mergeCell ref="D146:H146"/>
    <mergeCell ref="D118:H118"/>
    <mergeCell ref="K95:P95"/>
    <mergeCell ref="Q95:U95"/>
    <mergeCell ref="D134:AK134"/>
    <mergeCell ref="H151:L151"/>
    <mergeCell ref="C6:AA6"/>
    <mergeCell ref="C8:AA8"/>
    <mergeCell ref="L37:Z37"/>
    <mergeCell ref="V22:AI22"/>
    <mergeCell ref="O26:U26"/>
    <mergeCell ref="H22:U22"/>
    <mergeCell ref="D37:K40"/>
    <mergeCell ref="AD6:AJ6"/>
    <mergeCell ref="AD8:AJ8"/>
    <mergeCell ref="AC25:AI25"/>
    <mergeCell ref="D25:G25"/>
    <mergeCell ref="H25:N25"/>
    <mergeCell ref="D22:G23"/>
    <mergeCell ref="AC23:AI23"/>
    <mergeCell ref="V25:AB25"/>
    <mergeCell ref="AC24:AI24"/>
    <mergeCell ref="D152:G152"/>
    <mergeCell ref="H152:N152"/>
    <mergeCell ref="D153:G153"/>
    <mergeCell ref="H153:N153"/>
    <mergeCell ref="D24:G24"/>
    <mergeCell ref="H24:N24"/>
    <mergeCell ref="D126:AL126"/>
    <mergeCell ref="D110:H110"/>
    <mergeCell ref="D117:H117"/>
    <mergeCell ref="D76:H76"/>
    <mergeCell ref="K76:O76"/>
    <mergeCell ref="P76:T76"/>
    <mergeCell ref="AA41:AE42"/>
    <mergeCell ref="L41:P42"/>
    <mergeCell ref="D59:H59"/>
    <mergeCell ref="D48:H48"/>
  </mergeCells>
  <phoneticPr fontId="5"/>
  <conditionalFormatting sqref="Y27:AI27">
    <cfRule type="expression" dxfId="3" priority="1" stopIfTrue="1">
      <formula>Y27&lt;&gt;""</formula>
    </cfRule>
  </conditionalFormatting>
  <dataValidations count="12">
    <dataValidation type="whole" operator="greaterThanOrEqual" allowBlank="1" showInputMessage="1" showErrorMessage="1" sqref="O24:O26 H24:H26 AC24:AC26 V24:V26 H152:H153" xr:uid="{00000000-0002-0000-0000-000000000000}">
      <formula1>0</formula1>
    </dataValidation>
    <dataValidation type="list" allowBlank="1" showInputMessage="1" showErrorMessage="1" sqref="O159" xr:uid="{00000000-0002-0000-0000-000001000000}">
      <formula1>質改善前後</formula1>
    </dataValidation>
    <dataValidation type="list" allowBlank="1" showInputMessage="1" showErrorMessage="1" sqref="D48:H48 D53:H53 D59:H59 D65:H65 D76:H76 D85:H85 D90:H90 D129:H129 Q41:Z41 D139:H139 D95:H95 H151:L151" xr:uid="{00000000-0002-0000-0000-000002000000}">
      <formula1>有無</formula1>
    </dataValidation>
    <dataValidation type="list" allowBlank="1" showInputMessage="1" showErrorMessage="1" sqref="K65:O65 V76:Z76" xr:uid="{00000000-0002-0000-0000-000003000000}">
      <formula1>標準都市部</formula1>
    </dataValidation>
    <dataValidation type="list" allowBlank="1" showInputMessage="1" showErrorMessage="1" sqref="P76:T76" xr:uid="{00000000-0002-0000-0000-000004000000}">
      <formula1>減価償却費地域区分</formula1>
    </dataValidation>
    <dataValidation type="list" allowBlank="1" showInputMessage="1" showErrorMessage="1" sqref="D41:K42" xr:uid="{00000000-0002-0000-0000-000005000000}">
      <formula1>平均勤続年数</formula1>
    </dataValidation>
    <dataValidation type="list" allowBlank="1" showInputMessage="1" showErrorMessage="1" sqref="I15:M15" xr:uid="{00000000-0002-0000-0000-000006000000}">
      <formula1>都道府県</formula1>
    </dataValidation>
    <dataValidation type="list" allowBlank="1" showInputMessage="1" showErrorMessage="1" sqref="T15" xr:uid="{00000000-0002-0000-0000-000007000000}">
      <formula1>INDIRECT($I$15)</formula1>
    </dataValidation>
    <dataValidation type="list" allowBlank="1" showInputMessage="1" showErrorMessage="1" sqref="D110:H110 D118:H118" xr:uid="{00000000-0002-0000-0000-000008000000}">
      <formula1>有無2</formula1>
    </dataValidation>
    <dataValidation type="list" allowBlank="1" showInputMessage="1" showErrorMessage="1" sqref="D146:H146" xr:uid="{00000000-0002-0000-0000-000009000000}">
      <formula1>処遇改善等加算Ⅱ</formula1>
    </dataValidation>
    <dataValidation type="list" allowBlank="1" showInputMessage="1" showErrorMessage="1" sqref="Q95:U95" xr:uid="{00000000-0002-0000-0000-00000A000000}">
      <formula1>土曜日閉所</formula1>
    </dataValidation>
    <dataValidation type="list" allowBlank="1" showInputMessage="1" showErrorMessage="1" sqref="D134" xr:uid="{00000000-0002-0000-0000-00000B000000}">
      <formula1>栄養管理加算</formula1>
    </dataValidation>
  </dataValidations>
  <pageMargins left="0.51181102362204722" right="0.51181102362204722" top="0.39370078740157483" bottom="0.39370078740157483" header="0.31496062992125984" footer="0.31496062992125984"/>
  <pageSetup paperSize="9" scale="88" orientation="portrait" r:id="rId1"/>
  <rowBreaks count="2" manualBreakCount="2">
    <brk id="60" max="37" man="1"/>
    <brk id="12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O88"/>
  <sheetViews>
    <sheetView zoomScale="90" zoomScaleNormal="90" zoomScaleSheetLayoutView="70" workbookViewId="0">
      <pane xSplit="8" topLeftCell="I1" activePane="topRight" state="frozen"/>
      <selection activeCell="B15" sqref="B15:H15"/>
      <selection pane="topRight"/>
    </sheetView>
  </sheetViews>
  <sheetFormatPr defaultColWidth="9" defaultRowHeight="13.5"/>
  <cols>
    <col min="1" max="1" width="9" style="170" customWidth="1"/>
    <col min="2" max="2" width="9" style="141" customWidth="1"/>
    <col min="3" max="3" width="12" style="141" customWidth="1"/>
    <col min="4" max="4" width="39" style="141" customWidth="1"/>
    <col min="5" max="5" width="13.625" style="141" customWidth="1"/>
    <col min="6" max="6" width="9.25" style="141" bestFit="1" customWidth="1"/>
    <col min="7" max="7" width="10.625" style="141" customWidth="1"/>
    <col min="8" max="14" width="18.625" style="141" customWidth="1"/>
    <col min="15" max="15" width="19.75" style="141" customWidth="1"/>
    <col min="16" max="17" width="18.625" style="141" customWidth="1"/>
    <col min="18" max="18" width="69.25" style="141" bestFit="1" customWidth="1"/>
    <col min="19" max="16384" width="9" style="141"/>
  </cols>
  <sheetData>
    <row r="1" spans="1:8" ht="15" thickTop="1" thickBot="1">
      <c r="A1" s="141"/>
      <c r="C1" s="142" t="s">
        <v>175</v>
      </c>
      <c r="E1" s="143" t="s">
        <v>76</v>
      </c>
      <c r="F1" s="530" t="s">
        <v>77</v>
      </c>
      <c r="G1" s="531"/>
      <c r="H1" s="532"/>
    </row>
    <row r="2" spans="1:8" ht="7.5" customHeight="1" thickTop="1" thickBot="1">
      <c r="A2" s="141"/>
      <c r="F2" s="144"/>
      <c r="G2" s="144"/>
    </row>
    <row r="3" spans="1:8" ht="15" thickTop="1" thickBot="1">
      <c r="A3" s="141"/>
      <c r="F3" s="533" t="s">
        <v>78</v>
      </c>
      <c r="G3" s="534"/>
      <c r="H3" s="535"/>
    </row>
    <row r="4" spans="1:8" ht="14.25" thickTop="1">
      <c r="A4" s="141"/>
      <c r="D4" s="141" t="s">
        <v>79</v>
      </c>
    </row>
    <row r="5" spans="1:8" ht="14.25" thickBot="1">
      <c r="A5" s="141"/>
      <c r="D5" s="145" t="s">
        <v>80</v>
      </c>
      <c r="E5" s="146" t="s">
        <v>81</v>
      </c>
      <c r="F5" s="145" t="s">
        <v>82</v>
      </c>
    </row>
    <row r="6" spans="1:8" ht="14.25" thickTop="1">
      <c r="A6" s="141"/>
      <c r="D6" s="147" t="str">
        <f>対応表!C2</f>
        <v>地域区分</v>
      </c>
      <c r="E6" s="148" t="str">
        <f>入力シート!I17</f>
        <v>その他地域</v>
      </c>
      <c r="F6" s="149">
        <f>INDEX(対応表!$B:$B,MATCH(計算シート!$E6,対応表!C:C,0))</f>
        <v>7</v>
      </c>
    </row>
    <row r="7" spans="1:8" ht="14.25" thickBot="1">
      <c r="A7" s="141"/>
      <c r="D7" s="150" t="s">
        <v>233</v>
      </c>
      <c r="E7" s="151" t="e">
        <f>入力シート!L41</f>
        <v>#N/A</v>
      </c>
      <c r="F7" s="152"/>
    </row>
    <row r="8" spans="1:8" ht="14.25" thickTop="1">
      <c r="A8" s="141"/>
      <c r="D8" s="153" t="s">
        <v>234</v>
      </c>
      <c r="E8" s="154" t="e">
        <f>入力シート!AA41</f>
        <v>#N/A</v>
      </c>
      <c r="F8" s="155"/>
    </row>
    <row r="9" spans="1:8">
      <c r="A9" s="141"/>
      <c r="D9" s="156" t="s">
        <v>144</v>
      </c>
      <c r="E9" s="157"/>
      <c r="F9" s="155"/>
    </row>
    <row r="10" spans="1:8" ht="27.75" thickBot="1">
      <c r="A10" s="141"/>
      <c r="D10" s="158" t="s">
        <v>83</v>
      </c>
      <c r="E10" s="159"/>
      <c r="F10" s="160" t="s">
        <v>84</v>
      </c>
      <c r="G10" s="160" t="s">
        <v>3175</v>
      </c>
      <c r="H10" s="162"/>
    </row>
    <row r="11" spans="1:8" ht="14.25" thickTop="1">
      <c r="A11" s="141"/>
      <c r="B11" s="163"/>
      <c r="C11" s="163"/>
      <c r="D11" s="29" t="s">
        <v>85</v>
      </c>
      <c r="E11" s="164">
        <f>入力シート!H24</f>
        <v>0</v>
      </c>
      <c r="F11" s="164">
        <f>入力シート!O24</f>
        <v>0</v>
      </c>
      <c r="G11" s="164">
        <f>入力シート!H152</f>
        <v>0</v>
      </c>
      <c r="H11" s="161"/>
    </row>
    <row r="12" spans="1:8">
      <c r="A12" s="141"/>
      <c r="D12" s="29" t="s">
        <v>86</v>
      </c>
      <c r="E12" s="164">
        <f>入力シート!H25</f>
        <v>0</v>
      </c>
      <c r="F12" s="164">
        <f>入力シート!O25</f>
        <v>0</v>
      </c>
      <c r="G12" s="164"/>
      <c r="H12" s="161"/>
    </row>
    <row r="13" spans="1:8" ht="14.25" thickBot="1">
      <c r="A13" s="141"/>
      <c r="D13" s="29" t="s">
        <v>87</v>
      </c>
      <c r="E13" s="166">
        <f>入力シート!H26</f>
        <v>0</v>
      </c>
      <c r="F13" s="166">
        <f>入力シート!O26</f>
        <v>0</v>
      </c>
      <c r="G13" s="166">
        <f>入力シート!H153</f>
        <v>0</v>
      </c>
      <c r="H13" s="161"/>
    </row>
    <row r="14" spans="1:8" ht="14.25" thickTop="1">
      <c r="A14" s="141"/>
      <c r="D14" s="156" t="s">
        <v>147</v>
      </c>
      <c r="E14" s="157"/>
      <c r="F14" s="155"/>
    </row>
    <row r="15" spans="1:8" ht="27.75" thickBot="1">
      <c r="A15" s="141"/>
      <c r="D15" s="158" t="s">
        <v>83</v>
      </c>
      <c r="E15" s="159"/>
      <c r="F15" s="160" t="s">
        <v>84</v>
      </c>
      <c r="G15" s="161"/>
      <c r="H15" s="162"/>
    </row>
    <row r="16" spans="1:8" ht="14.25" thickTop="1">
      <c r="A16" s="141"/>
      <c r="B16" s="163"/>
      <c r="C16" s="163"/>
      <c r="D16" s="29" t="s">
        <v>85</v>
      </c>
      <c r="E16" s="164">
        <f>入力シート!V24</f>
        <v>0</v>
      </c>
      <c r="F16" s="164">
        <f>入力シート!AC24</f>
        <v>0</v>
      </c>
      <c r="G16" s="165"/>
      <c r="H16" s="161"/>
    </row>
    <row r="17" spans="1:15">
      <c r="A17" s="141"/>
      <c r="D17" s="29" t="s">
        <v>86</v>
      </c>
      <c r="E17" s="164">
        <f>入力シート!V25</f>
        <v>0</v>
      </c>
      <c r="F17" s="164">
        <f>入力シート!AC25</f>
        <v>0</v>
      </c>
      <c r="G17" s="165"/>
      <c r="H17" s="161"/>
    </row>
    <row r="18" spans="1:15" ht="14.25" thickBot="1">
      <c r="A18" s="141"/>
      <c r="D18" s="29" t="s">
        <v>87</v>
      </c>
      <c r="E18" s="166">
        <f>入力シート!V26</f>
        <v>0</v>
      </c>
      <c r="F18" s="166">
        <f>入力シート!AC26</f>
        <v>0</v>
      </c>
      <c r="G18" s="165"/>
      <c r="H18" s="161"/>
    </row>
    <row r="19" spans="1:15" ht="14.25" thickTop="1">
      <c r="A19" s="141"/>
      <c r="D19" s="156" t="s">
        <v>154</v>
      </c>
      <c r="E19" s="157"/>
      <c r="F19" s="155"/>
    </row>
    <row r="20" spans="1:15" ht="27">
      <c r="A20" s="141"/>
      <c r="D20" s="158" t="s">
        <v>83</v>
      </c>
      <c r="E20" s="167"/>
      <c r="F20" s="168" t="s">
        <v>84</v>
      </c>
      <c r="G20" s="161"/>
      <c r="H20" s="162"/>
    </row>
    <row r="21" spans="1:15">
      <c r="A21" s="141"/>
      <c r="B21" s="163"/>
      <c r="C21" s="163"/>
      <c r="D21" s="29" t="s">
        <v>85</v>
      </c>
      <c r="E21" s="169">
        <f t="shared" ref="E21:F23" si="0">E11-E16</f>
        <v>0</v>
      </c>
      <c r="F21" s="169">
        <f t="shared" si="0"/>
        <v>0</v>
      </c>
      <c r="G21" s="165"/>
      <c r="H21" s="161"/>
    </row>
    <row r="22" spans="1:15">
      <c r="A22" s="141"/>
      <c r="D22" s="29" t="s">
        <v>86</v>
      </c>
      <c r="E22" s="169">
        <f t="shared" si="0"/>
        <v>0</v>
      </c>
      <c r="F22" s="169">
        <f t="shared" si="0"/>
        <v>0</v>
      </c>
      <c r="G22" s="165"/>
      <c r="H22" s="161"/>
    </row>
    <row r="23" spans="1:15">
      <c r="A23" s="141"/>
      <c r="D23" s="29" t="s">
        <v>87</v>
      </c>
      <c r="E23" s="169">
        <f t="shared" si="0"/>
        <v>0</v>
      </c>
      <c r="F23" s="169">
        <f t="shared" si="0"/>
        <v>0</v>
      </c>
      <c r="G23" s="165"/>
      <c r="H23" s="161"/>
    </row>
    <row r="24" spans="1:15">
      <c r="A24" s="141"/>
      <c r="B24" s="170"/>
      <c r="C24" s="170"/>
      <c r="D24" s="165"/>
      <c r="E24" s="171"/>
      <c r="F24" s="161"/>
      <c r="H24" s="165"/>
      <c r="I24" s="165"/>
      <c r="J24" s="165"/>
    </row>
    <row r="25" spans="1:15" ht="27">
      <c r="A25" s="141"/>
      <c r="B25" s="170"/>
      <c r="C25" s="170"/>
      <c r="D25" s="172"/>
      <c r="E25" s="170" t="s">
        <v>142</v>
      </c>
      <c r="F25" s="173" t="s">
        <v>152</v>
      </c>
      <c r="G25" s="173" t="s">
        <v>153</v>
      </c>
      <c r="H25" s="165"/>
      <c r="I25" s="165"/>
      <c r="J25" s="165"/>
    </row>
    <row r="26" spans="1:15">
      <c r="B26" s="163"/>
      <c r="C26" s="163"/>
      <c r="D26" s="174" t="s">
        <v>88</v>
      </c>
      <c r="E26" s="175">
        <f>SUM(E11:E13,F11:F13)</f>
        <v>0</v>
      </c>
      <c r="F26" s="175">
        <f>SUM(E16:F18)</f>
        <v>0</v>
      </c>
      <c r="G26" s="175">
        <f>SUM(E21:F23)</f>
        <v>0</v>
      </c>
      <c r="H26" s="165"/>
      <c r="I26" s="165"/>
      <c r="J26" s="165"/>
    </row>
    <row r="27" spans="1:15" ht="14.25" thickBot="1">
      <c r="E27" s="176"/>
    </row>
    <row r="28" spans="1:15">
      <c r="A28" s="510" t="s">
        <v>143</v>
      </c>
      <c r="B28" s="510"/>
      <c r="C28" s="177"/>
      <c r="D28" s="141" t="s">
        <v>237</v>
      </c>
      <c r="E28" s="178"/>
      <c r="F28" s="179"/>
      <c r="G28" s="180"/>
      <c r="H28" s="180"/>
      <c r="I28" s="181" t="s">
        <v>171</v>
      </c>
      <c r="J28" s="181" t="s">
        <v>173</v>
      </c>
    </row>
    <row r="29" spans="1:15" ht="14.25" thickBot="1">
      <c r="A29" s="182" t="s">
        <v>2966</v>
      </c>
      <c r="B29" s="182" t="s">
        <v>2967</v>
      </c>
      <c r="C29" s="170"/>
      <c r="D29" s="145" t="s">
        <v>89</v>
      </c>
      <c r="E29" s="183" t="s">
        <v>81</v>
      </c>
      <c r="F29" s="184" t="s">
        <v>82</v>
      </c>
      <c r="G29" s="145" t="s">
        <v>90</v>
      </c>
      <c r="H29" s="185" t="s">
        <v>2960</v>
      </c>
      <c r="I29" s="186" t="s">
        <v>172</v>
      </c>
      <c r="J29" s="186" t="s">
        <v>172</v>
      </c>
      <c r="K29" s="187" t="s">
        <v>91</v>
      </c>
      <c r="L29" s="188" t="s">
        <v>93</v>
      </c>
      <c r="M29" s="189"/>
      <c r="N29" s="189"/>
      <c r="O29" s="190"/>
    </row>
    <row r="30" spans="1:15" ht="15" thickTop="1" thickBot="1">
      <c r="A30" s="182"/>
      <c r="B30" s="182"/>
      <c r="D30" s="30"/>
      <c r="E30" s="191" t="str">
        <f>入力シート!O159</f>
        <v>令和４年度（当初）</v>
      </c>
      <c r="F30" s="192">
        <f>IF(E30="令和４年度（当初）",1,0)</f>
        <v>1</v>
      </c>
      <c r="G30" s="183"/>
      <c r="H30" s="193"/>
      <c r="I30" s="194"/>
      <c r="J30" s="194"/>
      <c r="K30" s="195"/>
      <c r="L30" s="511"/>
      <c r="M30" s="512"/>
      <c r="N30" s="512"/>
      <c r="O30" s="513"/>
    </row>
    <row r="31" spans="1:15" ht="14.25" thickTop="1">
      <c r="A31" s="182"/>
      <c r="B31" s="182"/>
      <c r="C31" s="170"/>
      <c r="D31" s="2" t="s">
        <v>94</v>
      </c>
      <c r="E31" s="268"/>
      <c r="F31" s="196"/>
      <c r="G31" s="197"/>
      <c r="H31" s="197"/>
      <c r="I31" s="198"/>
      <c r="J31" s="198"/>
      <c r="K31" s="199"/>
      <c r="L31" s="471"/>
      <c r="M31" s="472"/>
      <c r="N31" s="472"/>
      <c r="O31" s="473"/>
    </row>
    <row r="32" spans="1:15">
      <c r="A32" s="182"/>
      <c r="B32" s="182"/>
      <c r="D32" s="38" t="s">
        <v>95</v>
      </c>
      <c r="E32" s="234" t="s">
        <v>96</v>
      </c>
      <c r="F32" s="201" t="s">
        <v>96</v>
      </c>
      <c r="G32" s="135" t="s">
        <v>97</v>
      </c>
      <c r="H32" s="131" t="s">
        <v>98</v>
      </c>
      <c r="I32" s="202">
        <f ca="1">INDIRECT($G$82)</f>
        <v>157550</v>
      </c>
      <c r="J32" s="202">
        <f ca="1">I32</f>
        <v>157550</v>
      </c>
      <c r="K32" s="203" t="s">
        <v>96</v>
      </c>
      <c r="L32" s="474"/>
      <c r="M32" s="475"/>
      <c r="N32" s="475"/>
      <c r="O32" s="476"/>
    </row>
    <row r="33" spans="1:15">
      <c r="A33" s="182">
        <v>2</v>
      </c>
      <c r="B33" s="182">
        <v>2</v>
      </c>
      <c r="D33" s="29" t="s">
        <v>99</v>
      </c>
      <c r="E33" s="269" t="s">
        <v>96</v>
      </c>
      <c r="F33" s="204" t="s">
        <v>96</v>
      </c>
      <c r="G33" s="205" t="s">
        <v>97</v>
      </c>
      <c r="H33" s="132" t="s">
        <v>2961</v>
      </c>
      <c r="I33" s="206" t="e">
        <f ca="1">OFFSET(INDIRECT($G$82),0,IF(F30=0,A33,B33))*E8*100</f>
        <v>#N/A</v>
      </c>
      <c r="J33" s="206" t="e">
        <f ca="1">I33</f>
        <v>#N/A</v>
      </c>
      <c r="K33" s="207" t="s">
        <v>96</v>
      </c>
      <c r="L33" s="477"/>
      <c r="M33" s="478"/>
      <c r="N33" s="478"/>
      <c r="O33" s="479"/>
    </row>
    <row r="34" spans="1:15">
      <c r="A34" s="182"/>
      <c r="B34" s="182"/>
      <c r="C34" s="170"/>
      <c r="D34" s="2" t="s">
        <v>84</v>
      </c>
      <c r="E34" s="268"/>
      <c r="F34" s="196"/>
      <c r="G34" s="197"/>
      <c r="H34" s="197"/>
      <c r="I34" s="198"/>
      <c r="J34" s="198"/>
      <c r="K34" s="199"/>
      <c r="L34" s="471"/>
      <c r="M34" s="472"/>
      <c r="N34" s="472"/>
      <c r="O34" s="473"/>
    </row>
    <row r="35" spans="1:15">
      <c r="A35" s="182"/>
      <c r="B35" s="182"/>
      <c r="C35" s="170"/>
      <c r="D35" s="38" t="s">
        <v>95</v>
      </c>
      <c r="E35" s="201" t="s">
        <v>96</v>
      </c>
      <c r="F35" s="201" t="s">
        <v>96</v>
      </c>
      <c r="G35" s="135" t="s">
        <v>97</v>
      </c>
      <c r="H35" s="131" t="s">
        <v>98</v>
      </c>
      <c r="I35" s="208">
        <f ca="1">I32</f>
        <v>157550</v>
      </c>
      <c r="J35" s="208">
        <f ca="1">J32</f>
        <v>157550</v>
      </c>
      <c r="K35" s="203" t="s">
        <v>96</v>
      </c>
      <c r="L35" s="474"/>
      <c r="M35" s="475"/>
      <c r="N35" s="475"/>
      <c r="O35" s="476"/>
    </row>
    <row r="36" spans="1:15" ht="14.25" thickBot="1">
      <c r="A36" s="182"/>
      <c r="B36" s="182"/>
      <c r="C36" s="170"/>
      <c r="D36" s="29" t="s">
        <v>99</v>
      </c>
      <c r="E36" s="270" t="s">
        <v>96</v>
      </c>
      <c r="F36" s="204" t="s">
        <v>96</v>
      </c>
      <c r="G36" s="205" t="s">
        <v>97</v>
      </c>
      <c r="H36" s="132" t="s">
        <v>2961</v>
      </c>
      <c r="I36" s="209" t="e">
        <f ca="1">I33</f>
        <v>#N/A</v>
      </c>
      <c r="J36" s="209" t="e">
        <f ca="1">J33</f>
        <v>#N/A</v>
      </c>
      <c r="K36" s="207" t="s">
        <v>96</v>
      </c>
      <c r="L36" s="477"/>
      <c r="M36" s="478"/>
      <c r="N36" s="478"/>
      <c r="O36" s="479"/>
    </row>
    <row r="37" spans="1:15" ht="14.25" thickTop="1">
      <c r="A37" s="182">
        <v>5</v>
      </c>
      <c r="B37" s="182">
        <v>5</v>
      </c>
      <c r="C37" s="526" t="s">
        <v>193</v>
      </c>
      <c r="D37" s="541" t="s">
        <v>169</v>
      </c>
      <c r="E37" s="507">
        <f>入力シート!D48</f>
        <v>0</v>
      </c>
      <c r="F37" s="508">
        <f>IF(E37="あり",1,0)</f>
        <v>0</v>
      </c>
      <c r="G37" s="465" t="s">
        <v>97</v>
      </c>
      <c r="H37" s="131" t="s">
        <v>98</v>
      </c>
      <c r="I37" s="210">
        <f ca="1">IF(F37=0,0,OFFSET(INDIRECT($G$82),0,IF($F$30=0,A37,B37)))</f>
        <v>0</v>
      </c>
      <c r="J37" s="210">
        <f t="shared" ref="J37:J42" ca="1" si="1">I37</f>
        <v>0</v>
      </c>
      <c r="K37" s="26" t="s">
        <v>63</v>
      </c>
      <c r="L37" s="514"/>
      <c r="M37" s="515"/>
      <c r="N37" s="515"/>
      <c r="O37" s="516"/>
    </row>
    <row r="38" spans="1:15">
      <c r="A38" s="182">
        <v>7</v>
      </c>
      <c r="B38" s="182">
        <v>7</v>
      </c>
      <c r="C38" s="526"/>
      <c r="D38" s="542"/>
      <c r="E38" s="507"/>
      <c r="F38" s="509"/>
      <c r="G38" s="466"/>
      <c r="H38" s="132" t="s">
        <v>2961</v>
      </c>
      <c r="I38" s="128">
        <f ca="1">IF(F37=0,0,OFFSET(INDIRECT($G$82),,IF($F$30=0,A38,B38))*$E$8*100)</f>
        <v>0</v>
      </c>
      <c r="J38" s="128">
        <f t="shared" ca="1" si="1"/>
        <v>0</v>
      </c>
      <c r="K38" s="26" t="s">
        <v>63</v>
      </c>
      <c r="L38" s="517"/>
      <c r="M38" s="518"/>
      <c r="N38" s="518"/>
      <c r="O38" s="519"/>
    </row>
    <row r="39" spans="1:15">
      <c r="A39" s="182">
        <v>9</v>
      </c>
      <c r="B39" s="182">
        <v>9</v>
      </c>
      <c r="C39" s="526"/>
      <c r="D39" s="536" t="s">
        <v>189</v>
      </c>
      <c r="E39" s="538">
        <f>入力シート!D53</f>
        <v>0</v>
      </c>
      <c r="F39" s="508">
        <f>IF(E39="あり",1,0)</f>
        <v>0</v>
      </c>
      <c r="G39" s="465" t="s">
        <v>97</v>
      </c>
      <c r="H39" s="131" t="s">
        <v>98</v>
      </c>
      <c r="I39" s="210">
        <f ca="1">IF(F39=0,0,OFFSET(INDIRECT($G$82),IF(E26&gt;3,1,3),IF($F$30=0,A39,B39)))</f>
        <v>0</v>
      </c>
      <c r="J39" s="210">
        <f t="shared" ca="1" si="1"/>
        <v>0</v>
      </c>
      <c r="K39" s="26" t="s">
        <v>63</v>
      </c>
      <c r="L39" s="514"/>
      <c r="M39" s="515"/>
      <c r="N39" s="515"/>
      <c r="O39" s="516"/>
    </row>
    <row r="40" spans="1:15">
      <c r="A40" s="182">
        <v>11</v>
      </c>
      <c r="B40" s="182">
        <v>11</v>
      </c>
      <c r="C40" s="526"/>
      <c r="D40" s="537"/>
      <c r="E40" s="538"/>
      <c r="F40" s="539"/>
      <c r="G40" s="466"/>
      <c r="H40" s="132" t="s">
        <v>2961</v>
      </c>
      <c r="I40" s="128">
        <f ca="1">IF(F39=0,0,OFFSET(INDIRECT($G$82),IF(E26&gt;3,1,3),IF($F$30=0,A40,B40))*$E$8*100)</f>
        <v>0</v>
      </c>
      <c r="J40" s="128">
        <f t="shared" ca="1" si="1"/>
        <v>0</v>
      </c>
      <c r="K40" s="26" t="s">
        <v>63</v>
      </c>
      <c r="L40" s="517"/>
      <c r="M40" s="518"/>
      <c r="N40" s="518"/>
      <c r="O40" s="519"/>
    </row>
    <row r="41" spans="1:15">
      <c r="A41" s="182">
        <v>13</v>
      </c>
      <c r="B41" s="182">
        <v>13</v>
      </c>
      <c r="C41" s="526"/>
      <c r="D41" s="536" t="s">
        <v>190</v>
      </c>
      <c r="E41" s="498">
        <f>入力シート!D59</f>
        <v>0</v>
      </c>
      <c r="F41" s="508">
        <f>IF(E41="あり",1,0)</f>
        <v>0</v>
      </c>
      <c r="G41" s="465" t="s">
        <v>97</v>
      </c>
      <c r="H41" s="480" t="s">
        <v>98</v>
      </c>
      <c r="I41" s="210">
        <f ca="1">IF(F41=0,0,OFFSET(INDIRECT($G$82),0,IF($F$30=0,A41,B41)))</f>
        <v>0</v>
      </c>
      <c r="J41" s="210">
        <f t="shared" ca="1" si="1"/>
        <v>0</v>
      </c>
      <c r="K41" s="26" t="s">
        <v>63</v>
      </c>
      <c r="L41" s="520" t="s">
        <v>191</v>
      </c>
      <c r="M41" s="521"/>
      <c r="N41" s="521"/>
      <c r="O41" s="522"/>
    </row>
    <row r="42" spans="1:15" ht="14.25" thickBot="1">
      <c r="A42" s="182"/>
      <c r="B42" s="182"/>
      <c r="C42" s="526"/>
      <c r="D42" s="537"/>
      <c r="E42" s="540"/>
      <c r="F42" s="539"/>
      <c r="G42" s="466"/>
      <c r="H42" s="481"/>
      <c r="I42" s="128">
        <f ca="1">IF(F41=0,0,OFFSET(INDIRECT($G$82),IF($F$41=0,0,2),IF($F$30=0,A41,B41)))</f>
        <v>0</v>
      </c>
      <c r="J42" s="128">
        <f t="shared" ca="1" si="1"/>
        <v>0</v>
      </c>
      <c r="K42" s="26" t="s">
        <v>63</v>
      </c>
      <c r="L42" s="523" t="s">
        <v>192</v>
      </c>
      <c r="M42" s="524"/>
      <c r="N42" s="524"/>
      <c r="O42" s="525"/>
    </row>
    <row r="43" spans="1:15" ht="13.5" customHeight="1" thickTop="1">
      <c r="A43" s="182">
        <v>15</v>
      </c>
      <c r="B43" s="182">
        <v>15</v>
      </c>
      <c r="C43" s="526"/>
      <c r="D43" s="527" t="s">
        <v>145</v>
      </c>
      <c r="E43" s="529" t="s">
        <v>146</v>
      </c>
      <c r="F43" s="448">
        <f>IF(F26&gt;0,1,0)</f>
        <v>0</v>
      </c>
      <c r="G43" s="450" t="s">
        <v>97</v>
      </c>
      <c r="H43" s="129" t="s">
        <v>98</v>
      </c>
      <c r="I43" s="27" t="s">
        <v>63</v>
      </c>
      <c r="J43" s="128">
        <f ca="1">IF(F43=0,0,OFFSET(INDIRECT($G$82),0,B43))</f>
        <v>0</v>
      </c>
      <c r="K43" s="26" t="s">
        <v>63</v>
      </c>
      <c r="L43" s="514"/>
      <c r="M43" s="515"/>
      <c r="N43" s="515"/>
      <c r="O43" s="516"/>
    </row>
    <row r="44" spans="1:15" ht="13.5" customHeight="1" thickBot="1">
      <c r="A44" s="182">
        <v>16</v>
      </c>
      <c r="B44" s="182">
        <v>16</v>
      </c>
      <c r="C44" s="526"/>
      <c r="D44" s="528"/>
      <c r="E44" s="529"/>
      <c r="F44" s="449"/>
      <c r="G44" s="452"/>
      <c r="H44" s="132" t="s">
        <v>2961</v>
      </c>
      <c r="I44" s="27" t="s">
        <v>63</v>
      </c>
      <c r="J44" s="128">
        <f ca="1">IF(F43=0,0,OFFSET(INDIRECT($G$82),0,B44)*E8*100)</f>
        <v>0</v>
      </c>
      <c r="K44" s="26" t="s">
        <v>63</v>
      </c>
      <c r="L44" s="517"/>
      <c r="M44" s="518"/>
      <c r="N44" s="518"/>
      <c r="O44" s="519"/>
    </row>
    <row r="45" spans="1:15" ht="14.25" thickTop="1">
      <c r="A45" s="182">
        <v>19</v>
      </c>
      <c r="B45" s="182">
        <v>19</v>
      </c>
      <c r="C45" s="526"/>
      <c r="D45" s="456" t="s">
        <v>10</v>
      </c>
      <c r="E45" s="271">
        <f>入力シート!D65</f>
        <v>0</v>
      </c>
      <c r="F45" s="28">
        <f>IF(E45="あり",1,0)</f>
        <v>0</v>
      </c>
      <c r="G45" s="450" t="s">
        <v>97</v>
      </c>
      <c r="H45" s="456" t="s">
        <v>98</v>
      </c>
      <c r="I45" s="453">
        <f ca="1">IF(F45=0,0,OFFSET(INDIRECT($G$82),0,B45+F46))</f>
        <v>0</v>
      </c>
      <c r="J45" s="453">
        <f ca="1">I45</f>
        <v>0</v>
      </c>
      <c r="K45" s="454" t="s">
        <v>63</v>
      </c>
      <c r="L45" s="471"/>
      <c r="M45" s="472"/>
      <c r="N45" s="472"/>
      <c r="O45" s="473"/>
    </row>
    <row r="46" spans="1:15">
      <c r="A46" s="182"/>
      <c r="B46" s="182"/>
      <c r="C46" s="526"/>
      <c r="D46" s="457"/>
      <c r="E46" s="272">
        <f>入力シート!K65</f>
        <v>0</v>
      </c>
      <c r="F46" s="28" t="e">
        <f>INDEX(対応表!$B:$B,MATCH(計算シート!$E46,対応表!$Q:$Q,0))</f>
        <v>#N/A</v>
      </c>
      <c r="G46" s="451"/>
      <c r="H46" s="457"/>
      <c r="I46" s="453"/>
      <c r="J46" s="453"/>
      <c r="K46" s="455"/>
      <c r="L46" s="474"/>
      <c r="M46" s="475"/>
      <c r="N46" s="475"/>
      <c r="O46" s="476"/>
    </row>
    <row r="47" spans="1:15">
      <c r="A47" s="182">
        <v>23</v>
      </c>
      <c r="B47" s="182">
        <v>23</v>
      </c>
      <c r="C47" s="526"/>
      <c r="D47" s="456" t="s">
        <v>9</v>
      </c>
      <c r="E47" s="272">
        <f>入力シート!D76</f>
        <v>0</v>
      </c>
      <c r="F47" s="28">
        <f>IF(E47="あり",1,0)</f>
        <v>0</v>
      </c>
      <c r="G47" s="450" t="s">
        <v>97</v>
      </c>
      <c r="H47" s="456" t="s">
        <v>98</v>
      </c>
      <c r="I47" s="453">
        <f ca="1">IF(F47=0,0,OFFSET(INDIRECT($G$82),F48,B47+F49))</f>
        <v>0</v>
      </c>
      <c r="J47" s="453">
        <f ca="1">I47</f>
        <v>0</v>
      </c>
      <c r="K47" s="454" t="s">
        <v>63</v>
      </c>
      <c r="L47" s="471"/>
      <c r="M47" s="472"/>
      <c r="N47" s="472"/>
      <c r="O47" s="473"/>
    </row>
    <row r="48" spans="1:15">
      <c r="A48" s="211"/>
      <c r="B48" s="182"/>
      <c r="C48" s="526"/>
      <c r="D48" s="457"/>
      <c r="E48" s="272">
        <f>入力シート!P76</f>
        <v>0</v>
      </c>
      <c r="F48" s="28" t="e">
        <f>INDEX(対応表!$B:$B,MATCH(計算シート!$E48,対応表!P:P,0))</f>
        <v>#N/A</v>
      </c>
      <c r="G48" s="451"/>
      <c r="H48" s="457"/>
      <c r="I48" s="453"/>
      <c r="J48" s="453"/>
      <c r="K48" s="455"/>
      <c r="L48" s="474"/>
      <c r="M48" s="475"/>
      <c r="N48" s="475"/>
      <c r="O48" s="476"/>
    </row>
    <row r="49" spans="1:15">
      <c r="A49" s="211"/>
      <c r="B49" s="182"/>
      <c r="C49" s="526"/>
      <c r="D49" s="461"/>
      <c r="E49" s="272">
        <f>入力シート!V76</f>
        <v>0</v>
      </c>
      <c r="F49" s="28" t="e">
        <f>INDEX(対応表!$B:$B,MATCH(計算シート!$E49,対応表!Q:Q,0))</f>
        <v>#N/A</v>
      </c>
      <c r="G49" s="452"/>
      <c r="H49" s="461"/>
      <c r="I49" s="453"/>
      <c r="J49" s="453"/>
      <c r="K49" s="458"/>
      <c r="L49" s="477"/>
      <c r="M49" s="478"/>
      <c r="N49" s="478"/>
      <c r="O49" s="479"/>
    </row>
    <row r="50" spans="1:15" ht="21" customHeight="1">
      <c r="A50" s="182">
        <v>26</v>
      </c>
      <c r="B50" s="182">
        <v>26</v>
      </c>
      <c r="C50" s="462" t="s">
        <v>75</v>
      </c>
      <c r="D50" s="212" t="s">
        <v>148</v>
      </c>
      <c r="E50" s="273">
        <f>入力シート!D85</f>
        <v>0</v>
      </c>
      <c r="F50" s="213">
        <f>IF(E50="あり",1,0)</f>
        <v>0</v>
      </c>
      <c r="G50" s="134" t="s">
        <v>97</v>
      </c>
      <c r="H50" s="133" t="s">
        <v>98</v>
      </c>
      <c r="I50" s="210">
        <f ca="1">IF(F50=0,0,-OFFSET(INDIRECT($G$82),0,B50))</f>
        <v>0</v>
      </c>
      <c r="J50" s="128">
        <f ca="1">I50</f>
        <v>0</v>
      </c>
      <c r="K50" s="207" t="s">
        <v>100</v>
      </c>
      <c r="L50" s="482"/>
      <c r="M50" s="483"/>
      <c r="N50" s="483"/>
      <c r="O50" s="484"/>
    </row>
    <row r="51" spans="1:15" ht="21" customHeight="1">
      <c r="A51" s="182">
        <v>28</v>
      </c>
      <c r="B51" s="182">
        <v>28</v>
      </c>
      <c r="C51" s="463"/>
      <c r="D51" s="505" t="s">
        <v>149</v>
      </c>
      <c r="E51" s="507">
        <f>入力シート!D90</f>
        <v>0</v>
      </c>
      <c r="F51" s="508">
        <f>IF(E51="あり",1,0)</f>
        <v>0</v>
      </c>
      <c r="G51" s="465" t="s">
        <v>97</v>
      </c>
      <c r="H51" s="467" t="s">
        <v>2962</v>
      </c>
      <c r="I51" s="214">
        <f ca="1">ROUNDDOWN(IF(F51=0,0,-SUM(I32:I33,I41)*OFFSET(INDIRECT(G82),IF(F30=0,1,1),IF(F30=0,A51,B51))),-1)</f>
        <v>0</v>
      </c>
      <c r="J51" s="128">
        <f ca="1">ROUNDDOWN(IF(F51=0,0,-SUM(J32:J33,J41)*OFFSET(INDIRECT(G82),IF(F30=0,1,1),IF(F30=0,A51,B51))),-1)</f>
        <v>0</v>
      </c>
      <c r="K51" s="207" t="s">
        <v>63</v>
      </c>
      <c r="L51" s="482" t="s">
        <v>94</v>
      </c>
      <c r="M51" s="483"/>
      <c r="N51" s="483"/>
      <c r="O51" s="484"/>
    </row>
    <row r="52" spans="1:15" ht="21" customHeight="1">
      <c r="A52" s="182"/>
      <c r="B52" s="182"/>
      <c r="C52" s="463"/>
      <c r="D52" s="506"/>
      <c r="E52" s="498"/>
      <c r="F52" s="509"/>
      <c r="G52" s="466"/>
      <c r="H52" s="468"/>
      <c r="I52" s="214">
        <f ca="1">ROUNDDOWN(IF(F51=0,0,-SUM(I35:I36,I42)*OFFSET(INDIRECT(G82),IF(F30=0,3,3),IF(F30=0,A51,B51))),-1)</f>
        <v>0</v>
      </c>
      <c r="J52" s="128">
        <f ca="1">ROUNDDOWN(IF(F51=0,0,-SUM(J35:J36,J42)*OFFSET(INDIRECT(G82),IF(F30=0,3,3),IF(F30=0,A51,B51))),-1)</f>
        <v>0</v>
      </c>
      <c r="K52" s="207" t="s">
        <v>63</v>
      </c>
      <c r="L52" s="482" t="s">
        <v>101</v>
      </c>
      <c r="M52" s="483"/>
      <c r="N52" s="483"/>
      <c r="O52" s="484"/>
    </row>
    <row r="53" spans="1:15" ht="21" customHeight="1">
      <c r="A53" s="182">
        <v>30</v>
      </c>
      <c r="B53" s="182">
        <v>30</v>
      </c>
      <c r="C53" s="463"/>
      <c r="D53" s="469" t="s">
        <v>3133</v>
      </c>
      <c r="E53" s="273">
        <f>入力シート!D95</f>
        <v>0</v>
      </c>
      <c r="F53" s="215">
        <f>IF(E53="あり",1,0)</f>
        <v>0</v>
      </c>
      <c r="G53" s="465" t="s">
        <v>97</v>
      </c>
      <c r="H53" s="467" t="s">
        <v>2962</v>
      </c>
      <c r="I53" s="214">
        <f ca="1">IF(F53=0,0,-OFFSET(INDIRECT(G82),0,IF(F30=0,A53+F54,B53+F54)))</f>
        <v>0</v>
      </c>
      <c r="J53" s="214">
        <f ca="1">I53</f>
        <v>0</v>
      </c>
      <c r="K53" s="207" t="s">
        <v>100</v>
      </c>
      <c r="L53" s="482" t="s">
        <v>94</v>
      </c>
      <c r="M53" s="483"/>
      <c r="N53" s="483"/>
      <c r="O53" s="484"/>
    </row>
    <row r="54" spans="1:15" ht="21" customHeight="1">
      <c r="A54" s="182"/>
      <c r="B54" s="182"/>
      <c r="C54" s="464"/>
      <c r="D54" s="470"/>
      <c r="E54" s="274">
        <f>入力シート!Q95</f>
        <v>0</v>
      </c>
      <c r="F54" s="216" t="e">
        <f>INDEX(対応表!$B:$B,MATCH(計算シート!E54,対応表!$S:$S,0))</f>
        <v>#N/A</v>
      </c>
      <c r="G54" s="466"/>
      <c r="H54" s="468"/>
      <c r="I54" s="214">
        <f ca="1">IF(F53=0,0,-OFFSET(INDIRECT(G82),2,IF(F30=0,A53+F54,B53+F54)))</f>
        <v>0</v>
      </c>
      <c r="J54" s="214">
        <f ca="1">I54</f>
        <v>0</v>
      </c>
      <c r="K54" s="207" t="s">
        <v>100</v>
      </c>
      <c r="L54" s="482" t="s">
        <v>101</v>
      </c>
      <c r="M54" s="483"/>
      <c r="N54" s="483"/>
      <c r="O54" s="484"/>
    </row>
    <row r="55" spans="1:15">
      <c r="C55" s="459" t="s">
        <v>38</v>
      </c>
      <c r="D55" s="217" t="s">
        <v>102</v>
      </c>
      <c r="E55" s="274" t="str">
        <f>入力シート!D102</f>
        <v>その他の地域</v>
      </c>
      <c r="F55" s="192">
        <f>INDEX(対応表!$B:$B,MATCH(計算シート!$E55,対応表!L:L,0))</f>
        <v>4</v>
      </c>
      <c r="G55" s="205" t="s">
        <v>97</v>
      </c>
      <c r="H55" s="131" t="s">
        <v>98</v>
      </c>
      <c r="I55" s="209">
        <f ca="1">IF($F$55&lt;3,OFFSET(保育単価表②!H11,F55,0),OFFSET(保育単価表②!R11,F55-3,0))</f>
        <v>110</v>
      </c>
      <c r="J55" s="218">
        <f t="shared" ref="J55:J61" ca="1" si="2">I55</f>
        <v>110</v>
      </c>
      <c r="K55" s="207" t="s">
        <v>63</v>
      </c>
      <c r="L55" s="150" t="s">
        <v>103</v>
      </c>
      <c r="M55" s="156"/>
      <c r="N55" s="156"/>
      <c r="O55" s="219"/>
    </row>
    <row r="56" spans="1:15">
      <c r="C56" s="459"/>
      <c r="D56" s="220" t="s">
        <v>104</v>
      </c>
      <c r="E56" s="273" t="str">
        <f>IF(入力シート!D109="全域","あり",IF(入力シート!D109="一部",入力シート!D110,"なし"))</f>
        <v>なし</v>
      </c>
      <c r="F56" s="192">
        <f>IF(E56="あり",1,0)</f>
        <v>0</v>
      </c>
      <c r="G56" s="205" t="s">
        <v>105</v>
      </c>
      <c r="H56" s="131" t="s">
        <v>98</v>
      </c>
      <c r="I56" s="209">
        <f>IF(F56=0,0,保育単価表②!C15)</f>
        <v>0</v>
      </c>
      <c r="J56" s="218">
        <f t="shared" si="2"/>
        <v>0</v>
      </c>
      <c r="K56" s="207" t="s">
        <v>63</v>
      </c>
      <c r="L56" s="150" t="s">
        <v>106</v>
      </c>
      <c r="M56" s="156"/>
      <c r="N56" s="156"/>
      <c r="O56" s="219"/>
    </row>
    <row r="57" spans="1:15" ht="13.5" customHeight="1">
      <c r="C57" s="459"/>
      <c r="D57" s="220" t="s">
        <v>107</v>
      </c>
      <c r="E57" s="273" t="str">
        <f>IF(入力シート!D117="全域","あり",IF(入力シート!D117="一部",入力シート!D118,"なし"))</f>
        <v>なし</v>
      </c>
      <c r="F57" s="192">
        <f>IF(E57="あり",1,0)</f>
        <v>0</v>
      </c>
      <c r="G57" s="205" t="s">
        <v>105</v>
      </c>
      <c r="H57" s="131" t="s">
        <v>98</v>
      </c>
      <c r="I57" s="209" t="e">
        <f>ROUNDDOWN($K57/$E$26,-1)</f>
        <v>#DIV/0!</v>
      </c>
      <c r="J57" s="218" t="e">
        <f>I57</f>
        <v>#DIV/0!</v>
      </c>
      <c r="K57" s="221">
        <f>IF($F57=0,0,IF(F30=0,保育単価表②!C17,保育単価表②!C17))</f>
        <v>0</v>
      </c>
      <c r="L57" s="488" t="s">
        <v>117</v>
      </c>
      <c r="M57" s="489"/>
      <c r="N57" s="489"/>
      <c r="O57" s="490"/>
    </row>
    <row r="58" spans="1:15" ht="13.5" customHeight="1">
      <c r="C58" s="459"/>
      <c r="D58" s="220" t="s">
        <v>108</v>
      </c>
      <c r="E58" s="273">
        <f>入力シート!D129</f>
        <v>0</v>
      </c>
      <c r="F58" s="192">
        <f>IF(E58="あり",1,0)</f>
        <v>0</v>
      </c>
      <c r="G58" s="205" t="s">
        <v>105</v>
      </c>
      <c r="H58" s="131" t="s">
        <v>98</v>
      </c>
      <c r="I58" s="209" t="e">
        <f>ROUNDDOWN($K58/$E$26,-1)</f>
        <v>#DIV/0!</v>
      </c>
      <c r="J58" s="218" t="e">
        <f t="shared" si="2"/>
        <v>#DIV/0!</v>
      </c>
      <c r="K58" s="221">
        <f>IF($F58=0,0,保育単価表②!C19)</f>
        <v>0</v>
      </c>
      <c r="L58" s="488" t="s">
        <v>117</v>
      </c>
      <c r="M58" s="489"/>
      <c r="N58" s="489"/>
      <c r="O58" s="490"/>
    </row>
    <row r="59" spans="1:15">
      <c r="C59" s="459"/>
      <c r="D59" s="495" t="s">
        <v>109</v>
      </c>
      <c r="E59" s="497">
        <f>入力シート!D134</f>
        <v>0</v>
      </c>
      <c r="F59" s="499" t="e">
        <f>INDEX(対応表!$B:$B,MATCH(計算シート!E59,対応表!$AA:$AA,0))</f>
        <v>#N/A</v>
      </c>
      <c r="G59" s="501" t="s">
        <v>97</v>
      </c>
      <c r="H59" s="129" t="s">
        <v>98</v>
      </c>
      <c r="I59" s="503" t="e">
        <f ca="1">ROUNDDOWN((K59+K60)/E26,-1)</f>
        <v>#N/A</v>
      </c>
      <c r="J59" s="503" t="e">
        <f ca="1">I59</f>
        <v>#N/A</v>
      </c>
      <c r="K59" s="222" t="e">
        <f ca="1">IF(F59=0,0,(OFFSET(保育単価表②!E22,3*(F59-1),0)))</f>
        <v>#N/A</v>
      </c>
      <c r="L59" s="492"/>
      <c r="M59" s="493"/>
      <c r="N59" s="493"/>
      <c r="O59" s="494"/>
    </row>
    <row r="60" spans="1:15">
      <c r="C60" s="459"/>
      <c r="D60" s="496"/>
      <c r="E60" s="498"/>
      <c r="F60" s="500"/>
      <c r="G60" s="502"/>
      <c r="H60" s="132" t="s">
        <v>2961</v>
      </c>
      <c r="I60" s="504"/>
      <c r="J60" s="504"/>
      <c r="K60" s="222" t="e">
        <f ca="1">IF(F59=0,0,(OFFSET(保育単価表②!K22,3*(F59-1),0)*E8*100))</f>
        <v>#N/A</v>
      </c>
      <c r="L60" s="223"/>
      <c r="M60" s="224"/>
      <c r="N60" s="224"/>
      <c r="O60" s="225"/>
    </row>
    <row r="61" spans="1:15" ht="14.25" customHeight="1">
      <c r="C61" s="460"/>
      <c r="D61" s="29" t="s">
        <v>110</v>
      </c>
      <c r="E61" s="275">
        <f>入力シート!D139</f>
        <v>0</v>
      </c>
      <c r="F61" s="192">
        <f>IF(E61="あり",1,0)</f>
        <v>0</v>
      </c>
      <c r="G61" s="205" t="s">
        <v>105</v>
      </c>
      <c r="H61" s="131" t="s">
        <v>98</v>
      </c>
      <c r="I61" s="209" t="e">
        <f>ROUNDDOWN($K61/$E$26,-1)</f>
        <v>#DIV/0!</v>
      </c>
      <c r="J61" s="218" t="e">
        <f t="shared" si="2"/>
        <v>#DIV/0!</v>
      </c>
      <c r="K61" s="221">
        <f>IF($F61=0,0,保育単価表②!C30)</f>
        <v>0</v>
      </c>
      <c r="L61" s="488" t="s">
        <v>117</v>
      </c>
      <c r="M61" s="489"/>
      <c r="N61" s="489"/>
      <c r="O61" s="490"/>
    </row>
    <row r="62" spans="1:15" ht="14.25" customHeight="1">
      <c r="C62" s="446" t="s">
        <v>2958</v>
      </c>
      <c r="D62" s="29" t="s">
        <v>2959</v>
      </c>
      <c r="E62" s="301">
        <f>入力シート!D146</f>
        <v>0</v>
      </c>
      <c r="F62" s="192">
        <f>IF(E62="A",1,IF(E62="B",1,0))</f>
        <v>0</v>
      </c>
      <c r="G62" s="205" t="s">
        <v>97</v>
      </c>
      <c r="H62" s="131" t="s">
        <v>2959</v>
      </c>
      <c r="I62" s="303" t="e">
        <f>ROUNDDOWN($K62/$E$26,-1)</f>
        <v>#DIV/0!</v>
      </c>
      <c r="J62" s="304" t="e">
        <f>I62</f>
        <v>#DIV/0!</v>
      </c>
      <c r="K62" s="221">
        <f>IF($F62=0,0,IF(E62="A",保育単価表②!F4,IF(E62="B",保育単価表②!F6,0)))</f>
        <v>0</v>
      </c>
      <c r="L62" s="488"/>
      <c r="M62" s="489"/>
      <c r="N62" s="489"/>
      <c r="O62" s="490"/>
    </row>
    <row r="63" spans="1:15" ht="14.25" customHeight="1" thickBot="1">
      <c r="C63" s="447"/>
      <c r="D63" s="29" t="s">
        <v>3159</v>
      </c>
      <c r="E63" s="302">
        <f>入力シート!H151</f>
        <v>0</v>
      </c>
      <c r="F63" s="192">
        <f>IF(E63="あり",1,0)</f>
        <v>0</v>
      </c>
      <c r="G63" s="205" t="s">
        <v>97</v>
      </c>
      <c r="H63" s="131" t="s">
        <v>3159</v>
      </c>
      <c r="I63" s="305" t="e">
        <f>ROUNDDOWN($K63/$E$26,-1)</f>
        <v>#DIV/0!</v>
      </c>
      <c r="J63" s="306" t="e">
        <f>I63</f>
        <v>#DIV/0!</v>
      </c>
      <c r="K63" s="221">
        <f>IF($F63=0,0,保育単価表②!D8*(G11+G13))</f>
        <v>0</v>
      </c>
      <c r="L63" s="488"/>
      <c r="M63" s="489"/>
      <c r="N63" s="489"/>
      <c r="O63" s="490"/>
    </row>
    <row r="64" spans="1:15" s="161" customFormat="1" ht="4.5" customHeight="1" thickTop="1">
      <c r="A64" s="226"/>
      <c r="D64" s="227"/>
      <c r="E64" s="276"/>
      <c r="F64" s="228"/>
      <c r="G64" s="227"/>
      <c r="H64" s="229"/>
      <c r="I64" s="230"/>
      <c r="J64" s="230"/>
      <c r="K64" s="228"/>
    </row>
    <row r="65" spans="1:12" ht="16.5" customHeight="1">
      <c r="C65" s="143"/>
      <c r="D65" s="485" t="s">
        <v>94</v>
      </c>
      <c r="E65" s="491"/>
      <c r="F65" s="491"/>
      <c r="G65" s="491"/>
      <c r="H65" s="487"/>
      <c r="I65" s="231"/>
      <c r="J65" s="231"/>
      <c r="K65" s="200"/>
      <c r="L65" s="141" t="s">
        <v>3134</v>
      </c>
    </row>
    <row r="66" spans="1:12">
      <c r="C66" s="143" t="s">
        <v>66</v>
      </c>
      <c r="D66" s="29" t="s">
        <v>111</v>
      </c>
      <c r="E66" s="228"/>
      <c r="F66" s="232"/>
      <c r="G66" s="228"/>
      <c r="H66" s="228"/>
      <c r="I66" s="233" t="e">
        <f ca="1">SUM(I32:I33,I37:I41,I45:I51,I53)+SUM(I55,I62:I63)+SUM(I59:I60)</f>
        <v>#N/A</v>
      </c>
      <c r="J66" s="233" t="e">
        <f ca="1">SUM(J32:J33,J37:J41,J43:J51,J53)+SUM(J55,J62:J63)+SUM(J59:J60)</f>
        <v>#N/A</v>
      </c>
      <c r="K66" s="234" t="s">
        <v>63</v>
      </c>
    </row>
    <row r="67" spans="1:12">
      <c r="C67" s="143" t="s">
        <v>67</v>
      </c>
      <c r="D67" s="29" t="s">
        <v>112</v>
      </c>
      <c r="E67" s="228"/>
      <c r="F67" s="232"/>
      <c r="G67" s="228"/>
      <c r="H67" s="228"/>
      <c r="I67" s="235" t="e">
        <f>SUM(I56:I58)+I61</f>
        <v>#DIV/0!</v>
      </c>
      <c r="J67" s="235" t="e">
        <f>SUM(J56:J58)+J61</f>
        <v>#DIV/0!</v>
      </c>
      <c r="K67" s="234" t="s">
        <v>63</v>
      </c>
    </row>
    <row r="68" spans="1:12">
      <c r="C68" s="143" t="s">
        <v>72</v>
      </c>
      <c r="D68" s="236" t="s">
        <v>113</v>
      </c>
      <c r="E68" s="228"/>
      <c r="F68" s="232"/>
      <c r="G68" s="228"/>
      <c r="H68" s="228"/>
      <c r="I68" s="235" t="e">
        <f ca="1">I66*12+I67</f>
        <v>#N/A</v>
      </c>
      <c r="J68" s="235" t="e">
        <f ca="1">J66*12+J67</f>
        <v>#N/A</v>
      </c>
      <c r="K68" s="234" t="s">
        <v>63</v>
      </c>
    </row>
    <row r="69" spans="1:12" ht="16.5" customHeight="1">
      <c r="C69" s="143"/>
      <c r="D69" s="485" t="s">
        <v>84</v>
      </c>
      <c r="E69" s="486"/>
      <c r="F69" s="486"/>
      <c r="G69" s="486"/>
      <c r="H69" s="487"/>
      <c r="I69" s="231"/>
      <c r="J69" s="231"/>
      <c r="K69" s="200"/>
    </row>
    <row r="70" spans="1:12">
      <c r="C70" s="143" t="s">
        <v>68</v>
      </c>
      <c r="D70" s="29" t="s">
        <v>111</v>
      </c>
      <c r="E70" s="228"/>
      <c r="F70" s="232"/>
      <c r="G70" s="228"/>
      <c r="H70" s="228"/>
      <c r="I70" s="233" t="e">
        <f ca="1">SUM(I35:I40,I42,I45:I50,I52,I54)+SUM(I55,I62:I63)+SUM(I59:I60)</f>
        <v>#N/A</v>
      </c>
      <c r="J70" s="233" t="e">
        <f ca="1">SUM(J35:J40,J42:J50,J52,J54)+SUM(J55,J62:J63)+SUM(J59:J60)</f>
        <v>#N/A</v>
      </c>
      <c r="K70" s="234" t="s">
        <v>63</v>
      </c>
    </row>
    <row r="71" spans="1:12">
      <c r="C71" s="143" t="s">
        <v>69</v>
      </c>
      <c r="D71" s="29" t="s">
        <v>112</v>
      </c>
      <c r="E71" s="228"/>
      <c r="F71" s="232"/>
      <c r="G71" s="228"/>
      <c r="H71" s="228"/>
      <c r="I71" s="235" t="e">
        <f>SUM(I56:I58)+I61</f>
        <v>#DIV/0!</v>
      </c>
      <c r="J71" s="235" t="e">
        <f>SUM(J56:J58)+J61</f>
        <v>#DIV/0!</v>
      </c>
      <c r="K71" s="234" t="s">
        <v>63</v>
      </c>
    </row>
    <row r="72" spans="1:12">
      <c r="C72" s="143" t="s">
        <v>73</v>
      </c>
      <c r="D72" s="236" t="s">
        <v>113</v>
      </c>
      <c r="E72" s="228"/>
      <c r="F72" s="232"/>
      <c r="G72" s="228"/>
      <c r="H72" s="228"/>
      <c r="I72" s="235" t="e">
        <f ca="1">I70*12+I71</f>
        <v>#N/A</v>
      </c>
      <c r="J72" s="235" t="e">
        <f ca="1">J70*12+J71</f>
        <v>#N/A</v>
      </c>
      <c r="K72" s="234" t="s">
        <v>63</v>
      </c>
    </row>
    <row r="73" spans="1:12" s="161" customFormat="1" ht="6" customHeight="1">
      <c r="A73" s="226"/>
      <c r="C73" s="237"/>
      <c r="D73" s="228"/>
      <c r="E73" s="228"/>
      <c r="F73" s="232"/>
      <c r="G73" s="228"/>
      <c r="H73" s="228"/>
      <c r="I73" s="238"/>
      <c r="J73" s="238"/>
      <c r="K73" s="232"/>
    </row>
    <row r="74" spans="1:12">
      <c r="B74" s="239"/>
      <c r="C74" s="239"/>
      <c r="D74" s="236" t="s">
        <v>151</v>
      </c>
      <c r="E74" s="228"/>
      <c r="F74" s="232"/>
      <c r="G74" s="228"/>
      <c r="H74" s="228"/>
      <c r="I74" s="240" t="e">
        <f ca="1">$I68*(E21+E22+E23)+I72*(F21+F22+F23)</f>
        <v>#N/A</v>
      </c>
      <c r="J74" s="240" t="e">
        <f ca="1">$J68*(E16+E17+E18)+J72*(F16+F17+F18)</f>
        <v>#N/A</v>
      </c>
      <c r="K74" s="200"/>
    </row>
    <row r="75" spans="1:12">
      <c r="B75" s="239"/>
      <c r="C75" s="239"/>
      <c r="D75" s="236" t="s">
        <v>118</v>
      </c>
      <c r="E75" s="228"/>
      <c r="F75" s="232"/>
      <c r="G75" s="228"/>
      <c r="H75" s="228"/>
      <c r="I75" s="240" t="e">
        <f ca="1">I74+J74</f>
        <v>#N/A</v>
      </c>
      <c r="J75" s="233"/>
      <c r="K75" s="200"/>
    </row>
    <row r="76" spans="1:12">
      <c r="G76" s="241"/>
      <c r="H76" s="143" t="s">
        <v>150</v>
      </c>
      <c r="I76" s="242" t="e">
        <f ca="1">I75/E26</f>
        <v>#N/A</v>
      </c>
      <c r="J76" s="242"/>
    </row>
    <row r="77" spans="1:12">
      <c r="A77" s="141"/>
      <c r="G77" s="241"/>
      <c r="H77" s="241"/>
    </row>
    <row r="79" spans="1:12">
      <c r="A79" s="141"/>
      <c r="D79" s="243" t="s">
        <v>114</v>
      </c>
      <c r="E79" s="244"/>
      <c r="F79" s="244"/>
      <c r="G79" s="245"/>
      <c r="H79" s="246"/>
    </row>
    <row r="80" spans="1:12">
      <c r="A80" s="141"/>
      <c r="D80" s="247" t="s">
        <v>115</v>
      </c>
      <c r="E80" s="248"/>
      <c r="F80" s="248"/>
      <c r="G80" s="249" t="str">
        <f>IF($F$30=0,$G$88,$G$85)</f>
        <v>'保育単価表'!E</v>
      </c>
      <c r="H80" s="250"/>
    </row>
    <row r="81" spans="1:8">
      <c r="A81" s="141"/>
      <c r="D81" s="247"/>
      <c r="E81" s="248"/>
      <c r="F81" s="248"/>
      <c r="G81" s="249">
        <f>6+1*4*$F$6</f>
        <v>34</v>
      </c>
      <c r="H81" s="250"/>
    </row>
    <row r="82" spans="1:8">
      <c r="A82" s="141"/>
      <c r="D82" s="247" t="s">
        <v>116</v>
      </c>
      <c r="E82" s="248"/>
      <c r="F82" s="248"/>
      <c r="G82" s="249" t="str">
        <f>G80&amp;G81</f>
        <v>'保育単価表'!E34</v>
      </c>
      <c r="H82" s="250"/>
    </row>
    <row r="83" spans="1:8">
      <c r="A83" s="141"/>
      <c r="D83" s="247"/>
      <c r="E83" s="248"/>
      <c r="F83" s="248"/>
      <c r="G83" s="249"/>
      <c r="H83" s="250"/>
    </row>
    <row r="84" spans="1:8">
      <c r="A84" s="141"/>
      <c r="D84" s="247" t="s">
        <v>244</v>
      </c>
      <c r="E84" s="248"/>
      <c r="F84" s="248"/>
      <c r="G84" s="249"/>
      <c r="H84" s="250"/>
    </row>
    <row r="85" spans="1:8">
      <c r="A85" s="141"/>
      <c r="D85" s="247" t="s">
        <v>115</v>
      </c>
      <c r="E85" s="251"/>
      <c r="F85" s="248"/>
      <c r="G85" s="252" t="s">
        <v>2981</v>
      </c>
      <c r="H85" s="250"/>
    </row>
    <row r="86" spans="1:8">
      <c r="A86" s="141"/>
      <c r="D86" s="247"/>
      <c r="E86" s="248"/>
      <c r="F86" s="248"/>
      <c r="G86" s="249"/>
      <c r="H86" s="250"/>
    </row>
    <row r="87" spans="1:8">
      <c r="A87" s="141"/>
      <c r="D87" s="247" t="s">
        <v>243</v>
      </c>
      <c r="E87" s="248"/>
      <c r="F87" s="248"/>
      <c r="G87" s="249"/>
      <c r="H87" s="250"/>
    </row>
    <row r="88" spans="1:8">
      <c r="A88" s="141"/>
      <c r="D88" s="253" t="s">
        <v>115</v>
      </c>
      <c r="E88" s="254"/>
      <c r="F88" s="255"/>
      <c r="G88" s="256" t="s">
        <v>2973</v>
      </c>
      <c r="H88" s="257"/>
    </row>
  </sheetData>
  <sheetProtection algorithmName="SHA-512" hashValue="fnsgmkFTpSR0O/PGDATLVJ751QGezLMmWA7LP1ZLYk66MP+wY+Qr2MY0kCrzpeuZYD8hqGpr3bmYqbdlF1SUfg==" saltValue="SapfAP4oGpw1b0isaVynVA==" spinCount="100000" sheet="1" selectLockedCells="1" selectUnlockedCells="1"/>
  <mergeCells count="73">
    <mergeCell ref="D41:D42"/>
    <mergeCell ref="E41:E42"/>
    <mergeCell ref="F41:F42"/>
    <mergeCell ref="D37:D38"/>
    <mergeCell ref="E37:E38"/>
    <mergeCell ref="F1:H1"/>
    <mergeCell ref="F3:H3"/>
    <mergeCell ref="G37:G38"/>
    <mergeCell ref="D39:D40"/>
    <mergeCell ref="E39:E40"/>
    <mergeCell ref="F39:F40"/>
    <mergeCell ref="G39:G40"/>
    <mergeCell ref="F37:F38"/>
    <mergeCell ref="A28:B28"/>
    <mergeCell ref="L30:O30"/>
    <mergeCell ref="L31:O33"/>
    <mergeCell ref="G43:G44"/>
    <mergeCell ref="L43:O44"/>
    <mergeCell ref="L37:O38"/>
    <mergeCell ref="L41:O41"/>
    <mergeCell ref="L42:O42"/>
    <mergeCell ref="L39:O40"/>
    <mergeCell ref="L34:O36"/>
    <mergeCell ref="C37:C49"/>
    <mergeCell ref="D43:D44"/>
    <mergeCell ref="E43:E44"/>
    <mergeCell ref="D45:D46"/>
    <mergeCell ref="I45:I46"/>
    <mergeCell ref="G45:G46"/>
    <mergeCell ref="L50:O50"/>
    <mergeCell ref="D51:D52"/>
    <mergeCell ref="E51:E52"/>
    <mergeCell ref="F51:F52"/>
    <mergeCell ref="G51:G52"/>
    <mergeCell ref="H51:H52"/>
    <mergeCell ref="L51:O51"/>
    <mergeCell ref="L52:O52"/>
    <mergeCell ref="L53:O53"/>
    <mergeCell ref="D69:H69"/>
    <mergeCell ref="L57:O57"/>
    <mergeCell ref="L58:O58"/>
    <mergeCell ref="L61:O61"/>
    <mergeCell ref="D65:H65"/>
    <mergeCell ref="L59:O59"/>
    <mergeCell ref="L62:O62"/>
    <mergeCell ref="D59:D60"/>
    <mergeCell ref="E59:E60"/>
    <mergeCell ref="F59:F60"/>
    <mergeCell ref="G59:G60"/>
    <mergeCell ref="L54:O54"/>
    <mergeCell ref="I59:I60"/>
    <mergeCell ref="J59:J60"/>
    <mergeCell ref="L63:O63"/>
    <mergeCell ref="L47:O49"/>
    <mergeCell ref="G41:G42"/>
    <mergeCell ref="H41:H42"/>
    <mergeCell ref="L45:O46"/>
    <mergeCell ref="J45:J46"/>
    <mergeCell ref="H47:H49"/>
    <mergeCell ref="C62:C63"/>
    <mergeCell ref="F43:F44"/>
    <mergeCell ref="G47:G49"/>
    <mergeCell ref="J47:J49"/>
    <mergeCell ref="K45:K46"/>
    <mergeCell ref="I47:I49"/>
    <mergeCell ref="H45:H46"/>
    <mergeCell ref="K47:K49"/>
    <mergeCell ref="C55:C61"/>
    <mergeCell ref="D47:D49"/>
    <mergeCell ref="C50:C54"/>
    <mergeCell ref="G53:G54"/>
    <mergeCell ref="H53:H54"/>
    <mergeCell ref="D53:D54"/>
  </mergeCells>
  <phoneticPr fontId="5"/>
  <conditionalFormatting sqref="D32:D33 D35:D36">
    <cfRule type="expression" dxfId="2" priority="7">
      <formula>$F$30=0</formula>
    </cfRule>
  </conditionalFormatting>
  <dataValidations count="2">
    <dataValidation type="whole" operator="greaterThanOrEqual" allowBlank="1" showInputMessage="1" showErrorMessage="1" sqref="F16:F18 F11:G13 E11:E14 E16:E19 F21:F23 E21:E24 E9" xr:uid="{00000000-0002-0000-0100-000000000000}">
      <formula1>0</formula1>
    </dataValidation>
    <dataValidation operator="greaterThanOrEqual" allowBlank="1" showInputMessage="1" showErrorMessage="1" sqref="E43" xr:uid="{00000000-0002-0000-0100-000001000000}"/>
  </dataValidations>
  <pageMargins left="0.70866141732283472" right="0.70866141732283472" top="0.74803149606299213" bottom="0.74803149606299213" header="0.31496062992125984" footer="0.31496062992125984"/>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O44"/>
  <sheetViews>
    <sheetView view="pageBreakPreview" zoomScale="112" zoomScaleNormal="100" zoomScaleSheetLayoutView="112" workbookViewId="0">
      <selection sqref="A1:A3"/>
    </sheetView>
  </sheetViews>
  <sheetFormatPr defaultRowHeight="13.5"/>
  <cols>
    <col min="1" max="1" width="5.625" style="49" customWidth="1"/>
    <col min="2" max="2" width="4.5" style="49" bestFit="1" customWidth="1"/>
    <col min="3" max="3" width="7.5" style="49" customWidth="1"/>
    <col min="4" max="4" width="2.25" style="43" customWidth="1"/>
    <col min="5" max="5" width="7.25" style="42" customWidth="1"/>
    <col min="6" max="6" width="2.25" style="46" customWidth="1"/>
    <col min="7" max="7" width="5.25" style="42" bestFit="1" customWidth="1"/>
    <col min="8" max="8" width="6.75" style="48" customWidth="1"/>
    <col min="9" max="9" width="2.25" style="48" customWidth="1"/>
    <col min="10" max="10" width="5.5" style="47" customWidth="1"/>
    <col min="11" max="11" width="2.25" style="46" customWidth="1"/>
    <col min="12" max="12" width="9.75" style="42" customWidth="1"/>
    <col min="13" max="13" width="2.25" style="48" customWidth="1"/>
    <col min="14" max="14" width="11.625" style="47" customWidth="1"/>
    <col min="15" max="15" width="2.25" style="46" customWidth="1"/>
    <col min="16" max="16" width="10" style="42" customWidth="1"/>
    <col min="17" max="17" width="2.25" style="46" customWidth="1"/>
    <col min="18" max="18" width="9.125" style="42" customWidth="1"/>
    <col min="19" max="19" width="2.25" style="46" customWidth="1"/>
    <col min="20" max="20" width="8" style="42" customWidth="1"/>
    <col min="21" max="21" width="6.625" style="45" customWidth="1"/>
    <col min="22" max="22" width="8.125" style="45" customWidth="1"/>
    <col min="23" max="23" width="2.25" style="42" customWidth="1"/>
    <col min="24" max="25" width="6.125" style="42" customWidth="1"/>
    <col min="26" max="26" width="2.25" style="42" customWidth="1"/>
    <col min="27" max="27" width="6" style="44" bestFit="1" customWidth="1"/>
    <col min="28" max="29" width="6.125" style="42" customWidth="1"/>
    <col min="30" max="30" width="2.25" style="43" customWidth="1"/>
    <col min="31" max="31" width="11.25" style="42" customWidth="1"/>
    <col min="32" max="32" width="2.25" style="43" customWidth="1"/>
    <col min="33" max="33" width="11.25" style="42" customWidth="1"/>
    <col min="34" max="34" width="2.25" style="43" customWidth="1"/>
    <col min="35" max="35" width="11.25" style="42" customWidth="1"/>
    <col min="36" max="38" width="11.25" style="41" customWidth="1"/>
    <col min="39" max="41" width="9" style="41"/>
    <col min="42" max="259" width="9" style="40"/>
    <col min="260" max="260" width="1.75" style="40" customWidth="1"/>
    <col min="261" max="261" width="2.5" style="40" customWidth="1"/>
    <col min="262" max="262" width="3.625" style="40" customWidth="1"/>
    <col min="263" max="263" width="2.75" style="40" customWidth="1"/>
    <col min="264" max="264" width="0.875" style="40" customWidth="1"/>
    <col min="265" max="265" width="1.25" style="40" customWidth="1"/>
    <col min="266" max="266" width="5.375" style="40" customWidth="1"/>
    <col min="267" max="267" width="6.5" style="40" customWidth="1"/>
    <col min="268" max="268" width="4.125" style="40" customWidth="1"/>
    <col min="269" max="269" width="7.875" style="40" customWidth="1"/>
    <col min="270" max="270" width="8.75" style="40" customWidth="1"/>
    <col min="271" max="274" width="6.25" style="40" customWidth="1"/>
    <col min="275" max="275" width="4.875" style="40" customWidth="1"/>
    <col min="276" max="276" width="2.5" style="40" customWidth="1"/>
    <col min="277" max="277" width="4.875" style="40" customWidth="1"/>
    <col min="278" max="515" width="9" style="40"/>
    <col min="516" max="516" width="1.75" style="40" customWidth="1"/>
    <col min="517" max="517" width="2.5" style="40" customWidth="1"/>
    <col min="518" max="518" width="3.625" style="40" customWidth="1"/>
    <col min="519" max="519" width="2.75" style="40" customWidth="1"/>
    <col min="520" max="520" width="0.875" style="40" customWidth="1"/>
    <col min="521" max="521" width="1.25" style="40" customWidth="1"/>
    <col min="522" max="522" width="5.375" style="40" customWidth="1"/>
    <col min="523" max="523" width="6.5" style="40" customWidth="1"/>
    <col min="524" max="524" width="4.125" style="40" customWidth="1"/>
    <col min="525" max="525" width="7.875" style="40" customWidth="1"/>
    <col min="526" max="526" width="8.75" style="40" customWidth="1"/>
    <col min="527" max="530" width="6.25" style="40" customWidth="1"/>
    <col min="531" max="531" width="4.875" style="40" customWidth="1"/>
    <col min="532" max="532" width="2.5" style="40" customWidth="1"/>
    <col min="533" max="533" width="4.875" style="40" customWidth="1"/>
    <col min="534" max="771" width="9" style="40"/>
    <col min="772" max="772" width="1.75" style="40" customWidth="1"/>
    <col min="773" max="773" width="2.5" style="40" customWidth="1"/>
    <col min="774" max="774" width="3.625" style="40" customWidth="1"/>
    <col min="775" max="775" width="2.75" style="40" customWidth="1"/>
    <col min="776" max="776" width="0.875" style="40" customWidth="1"/>
    <col min="777" max="777" width="1.25" style="40" customWidth="1"/>
    <col min="778" max="778" width="5.375" style="40" customWidth="1"/>
    <col min="779" max="779" width="6.5" style="40" customWidth="1"/>
    <col min="780" max="780" width="4.125" style="40" customWidth="1"/>
    <col min="781" max="781" width="7.875" style="40" customWidth="1"/>
    <col min="782" max="782" width="8.75" style="40" customWidth="1"/>
    <col min="783" max="786" width="6.25" style="40" customWidth="1"/>
    <col min="787" max="787" width="4.875" style="40" customWidth="1"/>
    <col min="788" max="788" width="2.5" style="40" customWidth="1"/>
    <col min="789" max="789" width="4.875" style="40" customWidth="1"/>
    <col min="790" max="1027" width="9" style="40"/>
    <col min="1028" max="1028" width="1.75" style="40" customWidth="1"/>
    <col min="1029" max="1029" width="2.5" style="40" customWidth="1"/>
    <col min="1030" max="1030" width="3.625" style="40" customWidth="1"/>
    <col min="1031" max="1031" width="2.75" style="40" customWidth="1"/>
    <col min="1032" max="1032" width="0.875" style="40" customWidth="1"/>
    <col min="1033" max="1033" width="1.25" style="40" customWidth="1"/>
    <col min="1034" max="1034" width="5.375" style="40" customWidth="1"/>
    <col min="1035" max="1035" width="6.5" style="40" customWidth="1"/>
    <col min="1036" max="1036" width="4.125" style="40" customWidth="1"/>
    <col min="1037" max="1037" width="7.875" style="40" customWidth="1"/>
    <col min="1038" max="1038" width="8.75" style="40" customWidth="1"/>
    <col min="1039" max="1042" width="6.25" style="40" customWidth="1"/>
    <col min="1043" max="1043" width="4.875" style="40" customWidth="1"/>
    <col min="1044" max="1044" width="2.5" style="40" customWidth="1"/>
    <col min="1045" max="1045" width="4.875" style="40" customWidth="1"/>
    <col min="1046" max="1283" width="9" style="40"/>
    <col min="1284" max="1284" width="1.75" style="40" customWidth="1"/>
    <col min="1285" max="1285" width="2.5" style="40" customWidth="1"/>
    <col min="1286" max="1286" width="3.625" style="40" customWidth="1"/>
    <col min="1287" max="1287" width="2.75" style="40" customWidth="1"/>
    <col min="1288" max="1288" width="0.875" style="40" customWidth="1"/>
    <col min="1289" max="1289" width="1.25" style="40" customWidth="1"/>
    <col min="1290" max="1290" width="5.375" style="40" customWidth="1"/>
    <col min="1291" max="1291" width="6.5" style="40" customWidth="1"/>
    <col min="1292" max="1292" width="4.125" style="40" customWidth="1"/>
    <col min="1293" max="1293" width="7.875" style="40" customWidth="1"/>
    <col min="1294" max="1294" width="8.75" style="40" customWidth="1"/>
    <col min="1295" max="1298" width="6.25" style="40" customWidth="1"/>
    <col min="1299" max="1299" width="4.875" style="40" customWidth="1"/>
    <col min="1300" max="1300" width="2.5" style="40" customWidth="1"/>
    <col min="1301" max="1301" width="4.875" style="40" customWidth="1"/>
    <col min="1302" max="1539" width="9" style="40"/>
    <col min="1540" max="1540" width="1.75" style="40" customWidth="1"/>
    <col min="1541" max="1541" width="2.5" style="40" customWidth="1"/>
    <col min="1542" max="1542" width="3.625" style="40" customWidth="1"/>
    <col min="1543" max="1543" width="2.75" style="40" customWidth="1"/>
    <col min="1544" max="1544" width="0.875" style="40" customWidth="1"/>
    <col min="1545" max="1545" width="1.25" style="40" customWidth="1"/>
    <col min="1546" max="1546" width="5.375" style="40" customWidth="1"/>
    <col min="1547" max="1547" width="6.5" style="40" customWidth="1"/>
    <col min="1548" max="1548" width="4.125" style="40" customWidth="1"/>
    <col min="1549" max="1549" width="7.875" style="40" customWidth="1"/>
    <col min="1550" max="1550" width="8.75" style="40" customWidth="1"/>
    <col min="1551" max="1554" width="6.25" style="40" customWidth="1"/>
    <col min="1555" max="1555" width="4.875" style="40" customWidth="1"/>
    <col min="1556" max="1556" width="2.5" style="40" customWidth="1"/>
    <col min="1557" max="1557" width="4.875" style="40" customWidth="1"/>
    <col min="1558" max="1795" width="9" style="40"/>
    <col min="1796" max="1796" width="1.75" style="40" customWidth="1"/>
    <col min="1797" max="1797" width="2.5" style="40" customWidth="1"/>
    <col min="1798" max="1798" width="3.625" style="40" customWidth="1"/>
    <col min="1799" max="1799" width="2.75" style="40" customWidth="1"/>
    <col min="1800" max="1800" width="0.875" style="40" customWidth="1"/>
    <col min="1801" max="1801" width="1.25" style="40" customWidth="1"/>
    <col min="1802" max="1802" width="5.375" style="40" customWidth="1"/>
    <col min="1803" max="1803" width="6.5" style="40" customWidth="1"/>
    <col min="1804" max="1804" width="4.125" style="40" customWidth="1"/>
    <col min="1805" max="1805" width="7.875" style="40" customWidth="1"/>
    <col min="1806" max="1806" width="8.75" style="40" customWidth="1"/>
    <col min="1807" max="1810" width="6.25" style="40" customWidth="1"/>
    <col min="1811" max="1811" width="4.875" style="40" customWidth="1"/>
    <col min="1812" max="1812" width="2.5" style="40" customWidth="1"/>
    <col min="1813" max="1813" width="4.875" style="40" customWidth="1"/>
    <col min="1814" max="2051" width="9" style="40"/>
    <col min="2052" max="2052" width="1.75" style="40" customWidth="1"/>
    <col min="2053" max="2053" width="2.5" style="40" customWidth="1"/>
    <col min="2054" max="2054" width="3.625" style="40" customWidth="1"/>
    <col min="2055" max="2055" width="2.75" style="40" customWidth="1"/>
    <col min="2056" max="2056" width="0.875" style="40" customWidth="1"/>
    <col min="2057" max="2057" width="1.25" style="40" customWidth="1"/>
    <col min="2058" max="2058" width="5.375" style="40" customWidth="1"/>
    <col min="2059" max="2059" width="6.5" style="40" customWidth="1"/>
    <col min="2060" max="2060" width="4.125" style="40" customWidth="1"/>
    <col min="2061" max="2061" width="7.875" style="40" customWidth="1"/>
    <col min="2062" max="2062" width="8.75" style="40" customWidth="1"/>
    <col min="2063" max="2066" width="6.25" style="40" customWidth="1"/>
    <col min="2067" max="2067" width="4.875" style="40" customWidth="1"/>
    <col min="2068" max="2068" width="2.5" style="40" customWidth="1"/>
    <col min="2069" max="2069" width="4.875" style="40" customWidth="1"/>
    <col min="2070" max="2307" width="9" style="40"/>
    <col min="2308" max="2308" width="1.75" style="40" customWidth="1"/>
    <col min="2309" max="2309" width="2.5" style="40" customWidth="1"/>
    <col min="2310" max="2310" width="3.625" style="40" customWidth="1"/>
    <col min="2311" max="2311" width="2.75" style="40" customWidth="1"/>
    <col min="2312" max="2312" width="0.875" style="40" customWidth="1"/>
    <col min="2313" max="2313" width="1.25" style="40" customWidth="1"/>
    <col min="2314" max="2314" width="5.375" style="40" customWidth="1"/>
    <col min="2315" max="2315" width="6.5" style="40" customWidth="1"/>
    <col min="2316" max="2316" width="4.125" style="40" customWidth="1"/>
    <col min="2317" max="2317" width="7.875" style="40" customWidth="1"/>
    <col min="2318" max="2318" width="8.75" style="40" customWidth="1"/>
    <col min="2319" max="2322" width="6.25" style="40" customWidth="1"/>
    <col min="2323" max="2323" width="4.875" style="40" customWidth="1"/>
    <col min="2324" max="2324" width="2.5" style="40" customWidth="1"/>
    <col min="2325" max="2325" width="4.875" style="40" customWidth="1"/>
    <col min="2326" max="2563" width="9" style="40"/>
    <col min="2564" max="2564" width="1.75" style="40" customWidth="1"/>
    <col min="2565" max="2565" width="2.5" style="40" customWidth="1"/>
    <col min="2566" max="2566" width="3.625" style="40" customWidth="1"/>
    <col min="2567" max="2567" width="2.75" style="40" customWidth="1"/>
    <col min="2568" max="2568" width="0.875" style="40" customWidth="1"/>
    <col min="2569" max="2569" width="1.25" style="40" customWidth="1"/>
    <col min="2570" max="2570" width="5.375" style="40" customWidth="1"/>
    <col min="2571" max="2571" width="6.5" style="40" customWidth="1"/>
    <col min="2572" max="2572" width="4.125" style="40" customWidth="1"/>
    <col min="2573" max="2573" width="7.875" style="40" customWidth="1"/>
    <col min="2574" max="2574" width="8.75" style="40" customWidth="1"/>
    <col min="2575" max="2578" width="6.25" style="40" customWidth="1"/>
    <col min="2579" max="2579" width="4.875" style="40" customWidth="1"/>
    <col min="2580" max="2580" width="2.5" style="40" customWidth="1"/>
    <col min="2581" max="2581" width="4.875" style="40" customWidth="1"/>
    <col min="2582" max="2819" width="9" style="40"/>
    <col min="2820" max="2820" width="1.75" style="40" customWidth="1"/>
    <col min="2821" max="2821" width="2.5" style="40" customWidth="1"/>
    <col min="2822" max="2822" width="3.625" style="40" customWidth="1"/>
    <col min="2823" max="2823" width="2.75" style="40" customWidth="1"/>
    <col min="2824" max="2824" width="0.875" style="40" customWidth="1"/>
    <col min="2825" max="2825" width="1.25" style="40" customWidth="1"/>
    <col min="2826" max="2826" width="5.375" style="40" customWidth="1"/>
    <col min="2827" max="2827" width="6.5" style="40" customWidth="1"/>
    <col min="2828" max="2828" width="4.125" style="40" customWidth="1"/>
    <col min="2829" max="2829" width="7.875" style="40" customWidth="1"/>
    <col min="2830" max="2830" width="8.75" style="40" customWidth="1"/>
    <col min="2831" max="2834" width="6.25" style="40" customWidth="1"/>
    <col min="2835" max="2835" width="4.875" style="40" customWidth="1"/>
    <col min="2836" max="2836" width="2.5" style="40" customWidth="1"/>
    <col min="2837" max="2837" width="4.875" style="40" customWidth="1"/>
    <col min="2838" max="3075" width="9" style="40"/>
    <col min="3076" max="3076" width="1.75" style="40" customWidth="1"/>
    <col min="3077" max="3077" width="2.5" style="40" customWidth="1"/>
    <col min="3078" max="3078" width="3.625" style="40" customWidth="1"/>
    <col min="3079" max="3079" width="2.75" style="40" customWidth="1"/>
    <col min="3080" max="3080" width="0.875" style="40" customWidth="1"/>
    <col min="3081" max="3081" width="1.25" style="40" customWidth="1"/>
    <col min="3082" max="3082" width="5.375" style="40" customWidth="1"/>
    <col min="3083" max="3083" width="6.5" style="40" customWidth="1"/>
    <col min="3084" max="3084" width="4.125" style="40" customWidth="1"/>
    <col min="3085" max="3085" width="7.875" style="40" customWidth="1"/>
    <col min="3086" max="3086" width="8.75" style="40" customWidth="1"/>
    <col min="3087" max="3090" width="6.25" style="40" customWidth="1"/>
    <col min="3091" max="3091" width="4.875" style="40" customWidth="1"/>
    <col min="3092" max="3092" width="2.5" style="40" customWidth="1"/>
    <col min="3093" max="3093" width="4.875" style="40" customWidth="1"/>
    <col min="3094" max="3331" width="9" style="40"/>
    <col min="3332" max="3332" width="1.75" style="40" customWidth="1"/>
    <col min="3333" max="3333" width="2.5" style="40" customWidth="1"/>
    <col min="3334" max="3334" width="3.625" style="40" customWidth="1"/>
    <col min="3335" max="3335" width="2.75" style="40" customWidth="1"/>
    <col min="3336" max="3336" width="0.875" style="40" customWidth="1"/>
    <col min="3337" max="3337" width="1.25" style="40" customWidth="1"/>
    <col min="3338" max="3338" width="5.375" style="40" customWidth="1"/>
    <col min="3339" max="3339" width="6.5" style="40" customWidth="1"/>
    <col min="3340" max="3340" width="4.125" style="40" customWidth="1"/>
    <col min="3341" max="3341" width="7.875" style="40" customWidth="1"/>
    <col min="3342" max="3342" width="8.75" style="40" customWidth="1"/>
    <col min="3343" max="3346" width="6.25" style="40" customWidth="1"/>
    <col min="3347" max="3347" width="4.875" style="40" customWidth="1"/>
    <col min="3348" max="3348" width="2.5" style="40" customWidth="1"/>
    <col min="3349" max="3349" width="4.875" style="40" customWidth="1"/>
    <col min="3350" max="3587" width="9" style="40"/>
    <col min="3588" max="3588" width="1.75" style="40" customWidth="1"/>
    <col min="3589" max="3589" width="2.5" style="40" customWidth="1"/>
    <col min="3590" max="3590" width="3.625" style="40" customWidth="1"/>
    <col min="3591" max="3591" width="2.75" style="40" customWidth="1"/>
    <col min="3592" max="3592" width="0.875" style="40" customWidth="1"/>
    <col min="3593" max="3593" width="1.25" style="40" customWidth="1"/>
    <col min="3594" max="3594" width="5.375" style="40" customWidth="1"/>
    <col min="3595" max="3595" width="6.5" style="40" customWidth="1"/>
    <col min="3596" max="3596" width="4.125" style="40" customWidth="1"/>
    <col min="3597" max="3597" width="7.875" style="40" customWidth="1"/>
    <col min="3598" max="3598" width="8.75" style="40" customWidth="1"/>
    <col min="3599" max="3602" width="6.25" style="40" customWidth="1"/>
    <col min="3603" max="3603" width="4.875" style="40" customWidth="1"/>
    <col min="3604" max="3604" width="2.5" style="40" customWidth="1"/>
    <col min="3605" max="3605" width="4.875" style="40" customWidth="1"/>
    <col min="3606" max="3843" width="9" style="40"/>
    <col min="3844" max="3844" width="1.75" style="40" customWidth="1"/>
    <col min="3845" max="3845" width="2.5" style="40" customWidth="1"/>
    <col min="3846" max="3846" width="3.625" style="40" customWidth="1"/>
    <col min="3847" max="3847" width="2.75" style="40" customWidth="1"/>
    <col min="3848" max="3848" width="0.875" style="40" customWidth="1"/>
    <col min="3849" max="3849" width="1.25" style="40" customWidth="1"/>
    <col min="3850" max="3850" width="5.375" style="40" customWidth="1"/>
    <col min="3851" max="3851" width="6.5" style="40" customWidth="1"/>
    <col min="3852" max="3852" width="4.125" style="40" customWidth="1"/>
    <col min="3853" max="3853" width="7.875" style="40" customWidth="1"/>
    <col min="3854" max="3854" width="8.75" style="40" customWidth="1"/>
    <col min="3855" max="3858" width="6.25" style="40" customWidth="1"/>
    <col min="3859" max="3859" width="4.875" style="40" customWidth="1"/>
    <col min="3860" max="3860" width="2.5" style="40" customWidth="1"/>
    <col min="3861" max="3861" width="4.875" style="40" customWidth="1"/>
    <col min="3862" max="4099" width="9" style="40"/>
    <col min="4100" max="4100" width="1.75" style="40" customWidth="1"/>
    <col min="4101" max="4101" width="2.5" style="40" customWidth="1"/>
    <col min="4102" max="4102" width="3.625" style="40" customWidth="1"/>
    <col min="4103" max="4103" width="2.75" style="40" customWidth="1"/>
    <col min="4104" max="4104" width="0.875" style="40" customWidth="1"/>
    <col min="4105" max="4105" width="1.25" style="40" customWidth="1"/>
    <col min="4106" max="4106" width="5.375" style="40" customWidth="1"/>
    <col min="4107" max="4107" width="6.5" style="40" customWidth="1"/>
    <col min="4108" max="4108" width="4.125" style="40" customWidth="1"/>
    <col min="4109" max="4109" width="7.875" style="40" customWidth="1"/>
    <col min="4110" max="4110" width="8.75" style="40" customWidth="1"/>
    <col min="4111" max="4114" width="6.25" style="40" customWidth="1"/>
    <col min="4115" max="4115" width="4.875" style="40" customWidth="1"/>
    <col min="4116" max="4116" width="2.5" style="40" customWidth="1"/>
    <col min="4117" max="4117" width="4.875" style="40" customWidth="1"/>
    <col min="4118" max="4355" width="9" style="40"/>
    <col min="4356" max="4356" width="1.75" style="40" customWidth="1"/>
    <col min="4357" max="4357" width="2.5" style="40" customWidth="1"/>
    <col min="4358" max="4358" width="3.625" style="40" customWidth="1"/>
    <col min="4359" max="4359" width="2.75" style="40" customWidth="1"/>
    <col min="4360" max="4360" width="0.875" style="40" customWidth="1"/>
    <col min="4361" max="4361" width="1.25" style="40" customWidth="1"/>
    <col min="4362" max="4362" width="5.375" style="40" customWidth="1"/>
    <col min="4363" max="4363" width="6.5" style="40" customWidth="1"/>
    <col min="4364" max="4364" width="4.125" style="40" customWidth="1"/>
    <col min="4365" max="4365" width="7.875" style="40" customWidth="1"/>
    <col min="4366" max="4366" width="8.75" style="40" customWidth="1"/>
    <col min="4367" max="4370" width="6.25" style="40" customWidth="1"/>
    <col min="4371" max="4371" width="4.875" style="40" customWidth="1"/>
    <col min="4372" max="4372" width="2.5" style="40" customWidth="1"/>
    <col min="4373" max="4373" width="4.875" style="40" customWidth="1"/>
    <col min="4374" max="4611" width="9" style="40"/>
    <col min="4612" max="4612" width="1.75" style="40" customWidth="1"/>
    <col min="4613" max="4613" width="2.5" style="40" customWidth="1"/>
    <col min="4614" max="4614" width="3.625" style="40" customWidth="1"/>
    <col min="4615" max="4615" width="2.75" style="40" customWidth="1"/>
    <col min="4616" max="4616" width="0.875" style="40" customWidth="1"/>
    <col min="4617" max="4617" width="1.25" style="40" customWidth="1"/>
    <col min="4618" max="4618" width="5.375" style="40" customWidth="1"/>
    <col min="4619" max="4619" width="6.5" style="40" customWidth="1"/>
    <col min="4620" max="4620" width="4.125" style="40" customWidth="1"/>
    <col min="4621" max="4621" width="7.875" style="40" customWidth="1"/>
    <col min="4622" max="4622" width="8.75" style="40" customWidth="1"/>
    <col min="4623" max="4626" width="6.25" style="40" customWidth="1"/>
    <col min="4627" max="4627" width="4.875" style="40" customWidth="1"/>
    <col min="4628" max="4628" width="2.5" style="40" customWidth="1"/>
    <col min="4629" max="4629" width="4.875" style="40" customWidth="1"/>
    <col min="4630" max="4867" width="9" style="40"/>
    <col min="4868" max="4868" width="1.75" style="40" customWidth="1"/>
    <col min="4869" max="4869" width="2.5" style="40" customWidth="1"/>
    <col min="4870" max="4870" width="3.625" style="40" customWidth="1"/>
    <col min="4871" max="4871" width="2.75" style="40" customWidth="1"/>
    <col min="4872" max="4872" width="0.875" style="40" customWidth="1"/>
    <col min="4873" max="4873" width="1.25" style="40" customWidth="1"/>
    <col min="4874" max="4874" width="5.375" style="40" customWidth="1"/>
    <col min="4875" max="4875" width="6.5" style="40" customWidth="1"/>
    <col min="4876" max="4876" width="4.125" style="40" customWidth="1"/>
    <col min="4877" max="4877" width="7.875" style="40" customWidth="1"/>
    <col min="4878" max="4878" width="8.75" style="40" customWidth="1"/>
    <col min="4879" max="4882" width="6.25" style="40" customWidth="1"/>
    <col min="4883" max="4883" width="4.875" style="40" customWidth="1"/>
    <col min="4884" max="4884" width="2.5" style="40" customWidth="1"/>
    <col min="4885" max="4885" width="4.875" style="40" customWidth="1"/>
    <col min="4886" max="5123" width="9" style="40"/>
    <col min="5124" max="5124" width="1.75" style="40" customWidth="1"/>
    <col min="5125" max="5125" width="2.5" style="40" customWidth="1"/>
    <col min="5126" max="5126" width="3.625" style="40" customWidth="1"/>
    <col min="5127" max="5127" width="2.75" style="40" customWidth="1"/>
    <col min="5128" max="5128" width="0.875" style="40" customWidth="1"/>
    <col min="5129" max="5129" width="1.25" style="40" customWidth="1"/>
    <col min="5130" max="5130" width="5.375" style="40" customWidth="1"/>
    <col min="5131" max="5131" width="6.5" style="40" customWidth="1"/>
    <col min="5132" max="5132" width="4.125" style="40" customWidth="1"/>
    <col min="5133" max="5133" width="7.875" style="40" customWidth="1"/>
    <col min="5134" max="5134" width="8.75" style="40" customWidth="1"/>
    <col min="5135" max="5138" width="6.25" style="40" customWidth="1"/>
    <col min="5139" max="5139" width="4.875" style="40" customWidth="1"/>
    <col min="5140" max="5140" width="2.5" style="40" customWidth="1"/>
    <col min="5141" max="5141" width="4.875" style="40" customWidth="1"/>
    <col min="5142" max="5379" width="9" style="40"/>
    <col min="5380" max="5380" width="1.75" style="40" customWidth="1"/>
    <col min="5381" max="5381" width="2.5" style="40" customWidth="1"/>
    <col min="5382" max="5382" width="3.625" style="40" customWidth="1"/>
    <col min="5383" max="5383" width="2.75" style="40" customWidth="1"/>
    <col min="5384" max="5384" width="0.875" style="40" customWidth="1"/>
    <col min="5385" max="5385" width="1.25" style="40" customWidth="1"/>
    <col min="5386" max="5386" width="5.375" style="40" customWidth="1"/>
    <col min="5387" max="5387" width="6.5" style="40" customWidth="1"/>
    <col min="5388" max="5388" width="4.125" style="40" customWidth="1"/>
    <col min="5389" max="5389" width="7.875" style="40" customWidth="1"/>
    <col min="5390" max="5390" width="8.75" style="40" customWidth="1"/>
    <col min="5391" max="5394" width="6.25" style="40" customWidth="1"/>
    <col min="5395" max="5395" width="4.875" style="40" customWidth="1"/>
    <col min="5396" max="5396" width="2.5" style="40" customWidth="1"/>
    <col min="5397" max="5397" width="4.875" style="40" customWidth="1"/>
    <col min="5398" max="5635" width="9" style="40"/>
    <col min="5636" max="5636" width="1.75" style="40" customWidth="1"/>
    <col min="5637" max="5637" width="2.5" style="40" customWidth="1"/>
    <col min="5638" max="5638" width="3.625" style="40" customWidth="1"/>
    <col min="5639" max="5639" width="2.75" style="40" customWidth="1"/>
    <col min="5640" max="5640" width="0.875" style="40" customWidth="1"/>
    <col min="5641" max="5641" width="1.25" style="40" customWidth="1"/>
    <col min="5642" max="5642" width="5.375" style="40" customWidth="1"/>
    <col min="5643" max="5643" width="6.5" style="40" customWidth="1"/>
    <col min="5644" max="5644" width="4.125" style="40" customWidth="1"/>
    <col min="5645" max="5645" width="7.875" style="40" customWidth="1"/>
    <col min="5646" max="5646" width="8.75" style="40" customWidth="1"/>
    <col min="5647" max="5650" width="6.25" style="40" customWidth="1"/>
    <col min="5651" max="5651" width="4.875" style="40" customWidth="1"/>
    <col min="5652" max="5652" width="2.5" style="40" customWidth="1"/>
    <col min="5653" max="5653" width="4.875" style="40" customWidth="1"/>
    <col min="5654" max="5891" width="9" style="40"/>
    <col min="5892" max="5892" width="1.75" style="40" customWidth="1"/>
    <col min="5893" max="5893" width="2.5" style="40" customWidth="1"/>
    <col min="5894" max="5894" width="3.625" style="40" customWidth="1"/>
    <col min="5895" max="5895" width="2.75" style="40" customWidth="1"/>
    <col min="5896" max="5896" width="0.875" style="40" customWidth="1"/>
    <col min="5897" max="5897" width="1.25" style="40" customWidth="1"/>
    <col min="5898" max="5898" width="5.375" style="40" customWidth="1"/>
    <col min="5899" max="5899" width="6.5" style="40" customWidth="1"/>
    <col min="5900" max="5900" width="4.125" style="40" customWidth="1"/>
    <col min="5901" max="5901" width="7.875" style="40" customWidth="1"/>
    <col min="5902" max="5902" width="8.75" style="40" customWidth="1"/>
    <col min="5903" max="5906" width="6.25" style="40" customWidth="1"/>
    <col min="5907" max="5907" width="4.875" style="40" customWidth="1"/>
    <col min="5908" max="5908" width="2.5" style="40" customWidth="1"/>
    <col min="5909" max="5909" width="4.875" style="40" customWidth="1"/>
    <col min="5910" max="6147" width="9" style="40"/>
    <col min="6148" max="6148" width="1.75" style="40" customWidth="1"/>
    <col min="6149" max="6149" width="2.5" style="40" customWidth="1"/>
    <col min="6150" max="6150" width="3.625" style="40" customWidth="1"/>
    <col min="6151" max="6151" width="2.75" style="40" customWidth="1"/>
    <col min="6152" max="6152" width="0.875" style="40" customWidth="1"/>
    <col min="6153" max="6153" width="1.25" style="40" customWidth="1"/>
    <col min="6154" max="6154" width="5.375" style="40" customWidth="1"/>
    <col min="6155" max="6155" width="6.5" style="40" customWidth="1"/>
    <col min="6156" max="6156" width="4.125" style="40" customWidth="1"/>
    <col min="6157" max="6157" width="7.875" style="40" customWidth="1"/>
    <col min="6158" max="6158" width="8.75" style="40" customWidth="1"/>
    <col min="6159" max="6162" width="6.25" style="40" customWidth="1"/>
    <col min="6163" max="6163" width="4.875" style="40" customWidth="1"/>
    <col min="6164" max="6164" width="2.5" style="40" customWidth="1"/>
    <col min="6165" max="6165" width="4.875" style="40" customWidth="1"/>
    <col min="6166" max="6403" width="9" style="40"/>
    <col min="6404" max="6404" width="1.75" style="40" customWidth="1"/>
    <col min="6405" max="6405" width="2.5" style="40" customWidth="1"/>
    <col min="6406" max="6406" width="3.625" style="40" customWidth="1"/>
    <col min="6407" max="6407" width="2.75" style="40" customWidth="1"/>
    <col min="6408" max="6408" width="0.875" style="40" customWidth="1"/>
    <col min="6409" max="6409" width="1.25" style="40" customWidth="1"/>
    <col min="6410" max="6410" width="5.375" style="40" customWidth="1"/>
    <col min="6411" max="6411" width="6.5" style="40" customWidth="1"/>
    <col min="6412" max="6412" width="4.125" style="40" customWidth="1"/>
    <col min="6413" max="6413" width="7.875" style="40" customWidth="1"/>
    <col min="6414" max="6414" width="8.75" style="40" customWidth="1"/>
    <col min="6415" max="6418" width="6.25" style="40" customWidth="1"/>
    <col min="6419" max="6419" width="4.875" style="40" customWidth="1"/>
    <col min="6420" max="6420" width="2.5" style="40" customWidth="1"/>
    <col min="6421" max="6421" width="4.875" style="40" customWidth="1"/>
    <col min="6422" max="6659" width="9" style="40"/>
    <col min="6660" max="6660" width="1.75" style="40" customWidth="1"/>
    <col min="6661" max="6661" width="2.5" style="40" customWidth="1"/>
    <col min="6662" max="6662" width="3.625" style="40" customWidth="1"/>
    <col min="6663" max="6663" width="2.75" style="40" customWidth="1"/>
    <col min="6664" max="6664" width="0.875" style="40" customWidth="1"/>
    <col min="6665" max="6665" width="1.25" style="40" customWidth="1"/>
    <col min="6666" max="6666" width="5.375" style="40" customWidth="1"/>
    <col min="6667" max="6667" width="6.5" style="40" customWidth="1"/>
    <col min="6668" max="6668" width="4.125" style="40" customWidth="1"/>
    <col min="6669" max="6669" width="7.875" style="40" customWidth="1"/>
    <col min="6670" max="6670" width="8.75" style="40" customWidth="1"/>
    <col min="6671" max="6674" width="6.25" style="40" customWidth="1"/>
    <col min="6675" max="6675" width="4.875" style="40" customWidth="1"/>
    <col min="6676" max="6676" width="2.5" style="40" customWidth="1"/>
    <col min="6677" max="6677" width="4.875" style="40" customWidth="1"/>
    <col min="6678" max="6915" width="9" style="40"/>
    <col min="6916" max="6916" width="1.75" style="40" customWidth="1"/>
    <col min="6917" max="6917" width="2.5" style="40" customWidth="1"/>
    <col min="6918" max="6918" width="3.625" style="40" customWidth="1"/>
    <col min="6919" max="6919" width="2.75" style="40" customWidth="1"/>
    <col min="6920" max="6920" width="0.875" style="40" customWidth="1"/>
    <col min="6921" max="6921" width="1.25" style="40" customWidth="1"/>
    <col min="6922" max="6922" width="5.375" style="40" customWidth="1"/>
    <col min="6923" max="6923" width="6.5" style="40" customWidth="1"/>
    <col min="6924" max="6924" width="4.125" style="40" customWidth="1"/>
    <col min="6925" max="6925" width="7.875" style="40" customWidth="1"/>
    <col min="6926" max="6926" width="8.75" style="40" customWidth="1"/>
    <col min="6927" max="6930" width="6.25" style="40" customWidth="1"/>
    <col min="6931" max="6931" width="4.875" style="40" customWidth="1"/>
    <col min="6932" max="6932" width="2.5" style="40" customWidth="1"/>
    <col min="6933" max="6933" width="4.875" style="40" customWidth="1"/>
    <col min="6934" max="7171" width="9" style="40"/>
    <col min="7172" max="7172" width="1.75" style="40" customWidth="1"/>
    <col min="7173" max="7173" width="2.5" style="40" customWidth="1"/>
    <col min="7174" max="7174" width="3.625" style="40" customWidth="1"/>
    <col min="7175" max="7175" width="2.75" style="40" customWidth="1"/>
    <col min="7176" max="7176" width="0.875" style="40" customWidth="1"/>
    <col min="7177" max="7177" width="1.25" style="40" customWidth="1"/>
    <col min="7178" max="7178" width="5.375" style="40" customWidth="1"/>
    <col min="7179" max="7179" width="6.5" style="40" customWidth="1"/>
    <col min="7180" max="7180" width="4.125" style="40" customWidth="1"/>
    <col min="7181" max="7181" width="7.875" style="40" customWidth="1"/>
    <col min="7182" max="7182" width="8.75" style="40" customWidth="1"/>
    <col min="7183" max="7186" width="6.25" style="40" customWidth="1"/>
    <col min="7187" max="7187" width="4.875" style="40" customWidth="1"/>
    <col min="7188" max="7188" width="2.5" style="40" customWidth="1"/>
    <col min="7189" max="7189" width="4.875" style="40" customWidth="1"/>
    <col min="7190" max="7427" width="9" style="40"/>
    <col min="7428" max="7428" width="1.75" style="40" customWidth="1"/>
    <col min="7429" max="7429" width="2.5" style="40" customWidth="1"/>
    <col min="7430" max="7430" width="3.625" style="40" customWidth="1"/>
    <col min="7431" max="7431" width="2.75" style="40" customWidth="1"/>
    <col min="7432" max="7432" width="0.875" style="40" customWidth="1"/>
    <col min="7433" max="7433" width="1.25" style="40" customWidth="1"/>
    <col min="7434" max="7434" width="5.375" style="40" customWidth="1"/>
    <col min="7435" max="7435" width="6.5" style="40" customWidth="1"/>
    <col min="7436" max="7436" width="4.125" style="40" customWidth="1"/>
    <col min="7437" max="7437" width="7.875" style="40" customWidth="1"/>
    <col min="7438" max="7438" width="8.75" style="40" customWidth="1"/>
    <col min="7439" max="7442" width="6.25" style="40" customWidth="1"/>
    <col min="7443" max="7443" width="4.875" style="40" customWidth="1"/>
    <col min="7444" max="7444" width="2.5" style="40" customWidth="1"/>
    <col min="7445" max="7445" width="4.875" style="40" customWidth="1"/>
    <col min="7446" max="7683" width="9" style="40"/>
    <col min="7684" max="7684" width="1.75" style="40" customWidth="1"/>
    <col min="7685" max="7685" width="2.5" style="40" customWidth="1"/>
    <col min="7686" max="7686" width="3.625" style="40" customWidth="1"/>
    <col min="7687" max="7687" width="2.75" style="40" customWidth="1"/>
    <col min="7688" max="7688" width="0.875" style="40" customWidth="1"/>
    <col min="7689" max="7689" width="1.25" style="40" customWidth="1"/>
    <col min="7690" max="7690" width="5.375" style="40" customWidth="1"/>
    <col min="7691" max="7691" width="6.5" style="40" customWidth="1"/>
    <col min="7692" max="7692" width="4.125" style="40" customWidth="1"/>
    <col min="7693" max="7693" width="7.875" style="40" customWidth="1"/>
    <col min="7694" max="7694" width="8.75" style="40" customWidth="1"/>
    <col min="7695" max="7698" width="6.25" style="40" customWidth="1"/>
    <col min="7699" max="7699" width="4.875" style="40" customWidth="1"/>
    <col min="7700" max="7700" width="2.5" style="40" customWidth="1"/>
    <col min="7701" max="7701" width="4.875" style="40" customWidth="1"/>
    <col min="7702" max="7939" width="9" style="40"/>
    <col min="7940" max="7940" width="1.75" style="40" customWidth="1"/>
    <col min="7941" max="7941" width="2.5" style="40" customWidth="1"/>
    <col min="7942" max="7942" width="3.625" style="40" customWidth="1"/>
    <col min="7943" max="7943" width="2.75" style="40" customWidth="1"/>
    <col min="7944" max="7944" width="0.875" style="40" customWidth="1"/>
    <col min="7945" max="7945" width="1.25" style="40" customWidth="1"/>
    <col min="7946" max="7946" width="5.375" style="40" customWidth="1"/>
    <col min="7947" max="7947" width="6.5" style="40" customWidth="1"/>
    <col min="7948" max="7948" width="4.125" style="40" customWidth="1"/>
    <col min="7949" max="7949" width="7.875" style="40" customWidth="1"/>
    <col min="7950" max="7950" width="8.75" style="40" customWidth="1"/>
    <col min="7951" max="7954" width="6.25" style="40" customWidth="1"/>
    <col min="7955" max="7955" width="4.875" style="40" customWidth="1"/>
    <col min="7956" max="7956" width="2.5" style="40" customWidth="1"/>
    <col min="7957" max="7957" width="4.875" style="40" customWidth="1"/>
    <col min="7958" max="8195" width="9" style="40"/>
    <col min="8196" max="8196" width="1.75" style="40" customWidth="1"/>
    <col min="8197" max="8197" width="2.5" style="40" customWidth="1"/>
    <col min="8198" max="8198" width="3.625" style="40" customWidth="1"/>
    <col min="8199" max="8199" width="2.75" style="40" customWidth="1"/>
    <col min="8200" max="8200" width="0.875" style="40" customWidth="1"/>
    <col min="8201" max="8201" width="1.25" style="40" customWidth="1"/>
    <col min="8202" max="8202" width="5.375" style="40" customWidth="1"/>
    <col min="8203" max="8203" width="6.5" style="40" customWidth="1"/>
    <col min="8204" max="8204" width="4.125" style="40" customWidth="1"/>
    <col min="8205" max="8205" width="7.875" style="40" customWidth="1"/>
    <col min="8206" max="8206" width="8.75" style="40" customWidth="1"/>
    <col min="8207" max="8210" width="6.25" style="40" customWidth="1"/>
    <col min="8211" max="8211" width="4.875" style="40" customWidth="1"/>
    <col min="8212" max="8212" width="2.5" style="40" customWidth="1"/>
    <col min="8213" max="8213" width="4.875" style="40" customWidth="1"/>
    <col min="8214" max="8451" width="9" style="40"/>
    <col min="8452" max="8452" width="1.75" style="40" customWidth="1"/>
    <col min="8453" max="8453" width="2.5" style="40" customWidth="1"/>
    <col min="8454" max="8454" width="3.625" style="40" customWidth="1"/>
    <col min="8455" max="8455" width="2.75" style="40" customWidth="1"/>
    <col min="8456" max="8456" width="0.875" style="40" customWidth="1"/>
    <col min="8457" max="8457" width="1.25" style="40" customWidth="1"/>
    <col min="8458" max="8458" width="5.375" style="40" customWidth="1"/>
    <col min="8459" max="8459" width="6.5" style="40" customWidth="1"/>
    <col min="8460" max="8460" width="4.125" style="40" customWidth="1"/>
    <col min="8461" max="8461" width="7.875" style="40" customWidth="1"/>
    <col min="8462" max="8462" width="8.75" style="40" customWidth="1"/>
    <col min="8463" max="8466" width="6.25" style="40" customWidth="1"/>
    <col min="8467" max="8467" width="4.875" style="40" customWidth="1"/>
    <col min="8468" max="8468" width="2.5" style="40" customWidth="1"/>
    <col min="8469" max="8469" width="4.875" style="40" customWidth="1"/>
    <col min="8470" max="8707" width="9" style="40"/>
    <col min="8708" max="8708" width="1.75" style="40" customWidth="1"/>
    <col min="8709" max="8709" width="2.5" style="40" customWidth="1"/>
    <col min="8710" max="8710" width="3.625" style="40" customWidth="1"/>
    <col min="8711" max="8711" width="2.75" style="40" customWidth="1"/>
    <col min="8712" max="8712" width="0.875" style="40" customWidth="1"/>
    <col min="8713" max="8713" width="1.25" style="40" customWidth="1"/>
    <col min="8714" max="8714" width="5.375" style="40" customWidth="1"/>
    <col min="8715" max="8715" width="6.5" style="40" customWidth="1"/>
    <col min="8716" max="8716" width="4.125" style="40" customWidth="1"/>
    <col min="8717" max="8717" width="7.875" style="40" customWidth="1"/>
    <col min="8718" max="8718" width="8.75" style="40" customWidth="1"/>
    <col min="8719" max="8722" width="6.25" style="40" customWidth="1"/>
    <col min="8723" max="8723" width="4.875" style="40" customWidth="1"/>
    <col min="8724" max="8724" width="2.5" style="40" customWidth="1"/>
    <col min="8725" max="8725" width="4.875" style="40" customWidth="1"/>
    <col min="8726" max="8963" width="9" style="40"/>
    <col min="8964" max="8964" width="1.75" style="40" customWidth="1"/>
    <col min="8965" max="8965" width="2.5" style="40" customWidth="1"/>
    <col min="8966" max="8966" width="3.625" style="40" customWidth="1"/>
    <col min="8967" max="8967" width="2.75" style="40" customWidth="1"/>
    <col min="8968" max="8968" width="0.875" style="40" customWidth="1"/>
    <col min="8969" max="8969" width="1.25" style="40" customWidth="1"/>
    <col min="8970" max="8970" width="5.375" style="40" customWidth="1"/>
    <col min="8971" max="8971" width="6.5" style="40" customWidth="1"/>
    <col min="8972" max="8972" width="4.125" style="40" customWidth="1"/>
    <col min="8973" max="8973" width="7.875" style="40" customWidth="1"/>
    <col min="8974" max="8974" width="8.75" style="40" customWidth="1"/>
    <col min="8975" max="8978" width="6.25" style="40" customWidth="1"/>
    <col min="8979" max="8979" width="4.875" style="40" customWidth="1"/>
    <col min="8980" max="8980" width="2.5" style="40" customWidth="1"/>
    <col min="8981" max="8981" width="4.875" style="40" customWidth="1"/>
    <col min="8982" max="9219" width="9" style="40"/>
    <col min="9220" max="9220" width="1.75" style="40" customWidth="1"/>
    <col min="9221" max="9221" width="2.5" style="40" customWidth="1"/>
    <col min="9222" max="9222" width="3.625" style="40" customWidth="1"/>
    <col min="9223" max="9223" width="2.75" style="40" customWidth="1"/>
    <col min="9224" max="9224" width="0.875" style="40" customWidth="1"/>
    <col min="9225" max="9225" width="1.25" style="40" customWidth="1"/>
    <col min="9226" max="9226" width="5.375" style="40" customWidth="1"/>
    <col min="9227" max="9227" width="6.5" style="40" customWidth="1"/>
    <col min="9228" max="9228" width="4.125" style="40" customWidth="1"/>
    <col min="9229" max="9229" width="7.875" style="40" customWidth="1"/>
    <col min="9230" max="9230" width="8.75" style="40" customWidth="1"/>
    <col min="9231" max="9234" width="6.25" style="40" customWidth="1"/>
    <col min="9235" max="9235" width="4.875" style="40" customWidth="1"/>
    <col min="9236" max="9236" width="2.5" style="40" customWidth="1"/>
    <col min="9237" max="9237" width="4.875" style="40" customWidth="1"/>
    <col min="9238" max="9475" width="9" style="40"/>
    <col min="9476" max="9476" width="1.75" style="40" customWidth="1"/>
    <col min="9477" max="9477" width="2.5" style="40" customWidth="1"/>
    <col min="9478" max="9478" width="3.625" style="40" customWidth="1"/>
    <col min="9479" max="9479" width="2.75" style="40" customWidth="1"/>
    <col min="9480" max="9480" width="0.875" style="40" customWidth="1"/>
    <col min="9481" max="9481" width="1.25" style="40" customWidth="1"/>
    <col min="9482" max="9482" width="5.375" style="40" customWidth="1"/>
    <col min="9483" max="9483" width="6.5" style="40" customWidth="1"/>
    <col min="9484" max="9484" width="4.125" style="40" customWidth="1"/>
    <col min="9485" max="9485" width="7.875" style="40" customWidth="1"/>
    <col min="9486" max="9486" width="8.75" style="40" customWidth="1"/>
    <col min="9487" max="9490" width="6.25" style="40" customWidth="1"/>
    <col min="9491" max="9491" width="4.875" style="40" customWidth="1"/>
    <col min="9492" max="9492" width="2.5" style="40" customWidth="1"/>
    <col min="9493" max="9493" width="4.875" style="40" customWidth="1"/>
    <col min="9494" max="9731" width="9" style="40"/>
    <col min="9732" max="9732" width="1.75" style="40" customWidth="1"/>
    <col min="9733" max="9733" width="2.5" style="40" customWidth="1"/>
    <col min="9734" max="9734" width="3.625" style="40" customWidth="1"/>
    <col min="9735" max="9735" width="2.75" style="40" customWidth="1"/>
    <col min="9736" max="9736" width="0.875" style="40" customWidth="1"/>
    <col min="9737" max="9737" width="1.25" style="40" customWidth="1"/>
    <col min="9738" max="9738" width="5.375" style="40" customWidth="1"/>
    <col min="9739" max="9739" width="6.5" style="40" customWidth="1"/>
    <col min="9740" max="9740" width="4.125" style="40" customWidth="1"/>
    <col min="9741" max="9741" width="7.875" style="40" customWidth="1"/>
    <col min="9742" max="9742" width="8.75" style="40" customWidth="1"/>
    <col min="9743" max="9746" width="6.25" style="40" customWidth="1"/>
    <col min="9747" max="9747" width="4.875" style="40" customWidth="1"/>
    <col min="9748" max="9748" width="2.5" style="40" customWidth="1"/>
    <col min="9749" max="9749" width="4.875" style="40" customWidth="1"/>
    <col min="9750" max="9987" width="9" style="40"/>
    <col min="9988" max="9988" width="1.75" style="40" customWidth="1"/>
    <col min="9989" max="9989" width="2.5" style="40" customWidth="1"/>
    <col min="9990" max="9990" width="3.625" style="40" customWidth="1"/>
    <col min="9991" max="9991" width="2.75" style="40" customWidth="1"/>
    <col min="9992" max="9992" width="0.875" style="40" customWidth="1"/>
    <col min="9993" max="9993" width="1.25" style="40" customWidth="1"/>
    <col min="9994" max="9994" width="5.375" style="40" customWidth="1"/>
    <col min="9995" max="9995" width="6.5" style="40" customWidth="1"/>
    <col min="9996" max="9996" width="4.125" style="40" customWidth="1"/>
    <col min="9997" max="9997" width="7.875" style="40" customWidth="1"/>
    <col min="9998" max="9998" width="8.75" style="40" customWidth="1"/>
    <col min="9999" max="10002" width="6.25" style="40" customWidth="1"/>
    <col min="10003" max="10003" width="4.875" style="40" customWidth="1"/>
    <col min="10004" max="10004" width="2.5" style="40" customWidth="1"/>
    <col min="10005" max="10005" width="4.875" style="40" customWidth="1"/>
    <col min="10006" max="10243" width="9" style="40"/>
    <col min="10244" max="10244" width="1.75" style="40" customWidth="1"/>
    <col min="10245" max="10245" width="2.5" style="40" customWidth="1"/>
    <col min="10246" max="10246" width="3.625" style="40" customWidth="1"/>
    <col min="10247" max="10247" width="2.75" style="40" customWidth="1"/>
    <col min="10248" max="10248" width="0.875" style="40" customWidth="1"/>
    <col min="10249" max="10249" width="1.25" style="40" customWidth="1"/>
    <col min="10250" max="10250" width="5.375" style="40" customWidth="1"/>
    <col min="10251" max="10251" width="6.5" style="40" customWidth="1"/>
    <col min="10252" max="10252" width="4.125" style="40" customWidth="1"/>
    <col min="10253" max="10253" width="7.875" style="40" customWidth="1"/>
    <col min="10254" max="10254" width="8.75" style="40" customWidth="1"/>
    <col min="10255" max="10258" width="6.25" style="40" customWidth="1"/>
    <col min="10259" max="10259" width="4.875" style="40" customWidth="1"/>
    <col min="10260" max="10260" width="2.5" style="40" customWidth="1"/>
    <col min="10261" max="10261" width="4.875" style="40" customWidth="1"/>
    <col min="10262" max="10499" width="9" style="40"/>
    <col min="10500" max="10500" width="1.75" style="40" customWidth="1"/>
    <col min="10501" max="10501" width="2.5" style="40" customWidth="1"/>
    <col min="10502" max="10502" width="3.625" style="40" customWidth="1"/>
    <col min="10503" max="10503" width="2.75" style="40" customWidth="1"/>
    <col min="10504" max="10504" width="0.875" style="40" customWidth="1"/>
    <col min="10505" max="10505" width="1.25" style="40" customWidth="1"/>
    <col min="10506" max="10506" width="5.375" style="40" customWidth="1"/>
    <col min="10507" max="10507" width="6.5" style="40" customWidth="1"/>
    <col min="10508" max="10508" width="4.125" style="40" customWidth="1"/>
    <col min="10509" max="10509" width="7.875" style="40" customWidth="1"/>
    <col min="10510" max="10510" width="8.75" style="40" customWidth="1"/>
    <col min="10511" max="10514" width="6.25" style="40" customWidth="1"/>
    <col min="10515" max="10515" width="4.875" style="40" customWidth="1"/>
    <col min="10516" max="10516" width="2.5" style="40" customWidth="1"/>
    <col min="10517" max="10517" width="4.875" style="40" customWidth="1"/>
    <col min="10518" max="10755" width="9" style="40"/>
    <col min="10756" max="10756" width="1.75" style="40" customWidth="1"/>
    <col min="10757" max="10757" width="2.5" style="40" customWidth="1"/>
    <col min="10758" max="10758" width="3.625" style="40" customWidth="1"/>
    <col min="10759" max="10759" width="2.75" style="40" customWidth="1"/>
    <col min="10760" max="10760" width="0.875" style="40" customWidth="1"/>
    <col min="10761" max="10761" width="1.25" style="40" customWidth="1"/>
    <col min="10762" max="10762" width="5.375" style="40" customWidth="1"/>
    <col min="10763" max="10763" width="6.5" style="40" customWidth="1"/>
    <col min="10764" max="10764" width="4.125" style="40" customWidth="1"/>
    <col min="10765" max="10765" width="7.875" style="40" customWidth="1"/>
    <col min="10766" max="10766" width="8.75" style="40" customWidth="1"/>
    <col min="10767" max="10770" width="6.25" style="40" customWidth="1"/>
    <col min="10771" max="10771" width="4.875" style="40" customWidth="1"/>
    <col min="10772" max="10772" width="2.5" style="40" customWidth="1"/>
    <col min="10773" max="10773" width="4.875" style="40" customWidth="1"/>
    <col min="10774" max="11011" width="9" style="40"/>
    <col min="11012" max="11012" width="1.75" style="40" customWidth="1"/>
    <col min="11013" max="11013" width="2.5" style="40" customWidth="1"/>
    <col min="11014" max="11014" width="3.625" style="40" customWidth="1"/>
    <col min="11015" max="11015" width="2.75" style="40" customWidth="1"/>
    <col min="11016" max="11016" width="0.875" style="40" customWidth="1"/>
    <col min="11017" max="11017" width="1.25" style="40" customWidth="1"/>
    <col min="11018" max="11018" width="5.375" style="40" customWidth="1"/>
    <col min="11019" max="11019" width="6.5" style="40" customWidth="1"/>
    <col min="11020" max="11020" width="4.125" style="40" customWidth="1"/>
    <col min="11021" max="11021" width="7.875" style="40" customWidth="1"/>
    <col min="11022" max="11022" width="8.75" style="40" customWidth="1"/>
    <col min="11023" max="11026" width="6.25" style="40" customWidth="1"/>
    <col min="11027" max="11027" width="4.875" style="40" customWidth="1"/>
    <col min="11028" max="11028" width="2.5" style="40" customWidth="1"/>
    <col min="11029" max="11029" width="4.875" style="40" customWidth="1"/>
    <col min="11030" max="11267" width="9" style="40"/>
    <col min="11268" max="11268" width="1.75" style="40" customWidth="1"/>
    <col min="11269" max="11269" width="2.5" style="40" customWidth="1"/>
    <col min="11270" max="11270" width="3.625" style="40" customWidth="1"/>
    <col min="11271" max="11271" width="2.75" style="40" customWidth="1"/>
    <col min="11272" max="11272" width="0.875" style="40" customWidth="1"/>
    <col min="11273" max="11273" width="1.25" style="40" customWidth="1"/>
    <col min="11274" max="11274" width="5.375" style="40" customWidth="1"/>
    <col min="11275" max="11275" width="6.5" style="40" customWidth="1"/>
    <col min="11276" max="11276" width="4.125" style="40" customWidth="1"/>
    <col min="11277" max="11277" width="7.875" style="40" customWidth="1"/>
    <col min="11278" max="11278" width="8.75" style="40" customWidth="1"/>
    <col min="11279" max="11282" width="6.25" style="40" customWidth="1"/>
    <col min="11283" max="11283" width="4.875" style="40" customWidth="1"/>
    <col min="11284" max="11284" width="2.5" style="40" customWidth="1"/>
    <col min="11285" max="11285" width="4.875" style="40" customWidth="1"/>
    <col min="11286" max="11523" width="9" style="40"/>
    <col min="11524" max="11524" width="1.75" style="40" customWidth="1"/>
    <col min="11525" max="11525" width="2.5" style="40" customWidth="1"/>
    <col min="11526" max="11526" width="3.625" style="40" customWidth="1"/>
    <col min="11527" max="11527" width="2.75" style="40" customWidth="1"/>
    <col min="11528" max="11528" width="0.875" style="40" customWidth="1"/>
    <col min="11529" max="11529" width="1.25" style="40" customWidth="1"/>
    <col min="11530" max="11530" width="5.375" style="40" customWidth="1"/>
    <col min="11531" max="11531" width="6.5" style="40" customWidth="1"/>
    <col min="11532" max="11532" width="4.125" style="40" customWidth="1"/>
    <col min="11533" max="11533" width="7.875" style="40" customWidth="1"/>
    <col min="11534" max="11534" width="8.75" style="40" customWidth="1"/>
    <col min="11535" max="11538" width="6.25" style="40" customWidth="1"/>
    <col min="11539" max="11539" width="4.875" style="40" customWidth="1"/>
    <col min="11540" max="11540" width="2.5" style="40" customWidth="1"/>
    <col min="11541" max="11541" width="4.875" style="40" customWidth="1"/>
    <col min="11542" max="11779" width="9" style="40"/>
    <col min="11780" max="11780" width="1.75" style="40" customWidth="1"/>
    <col min="11781" max="11781" width="2.5" style="40" customWidth="1"/>
    <col min="11782" max="11782" width="3.625" style="40" customWidth="1"/>
    <col min="11783" max="11783" width="2.75" style="40" customWidth="1"/>
    <col min="11784" max="11784" width="0.875" style="40" customWidth="1"/>
    <col min="11785" max="11785" width="1.25" style="40" customWidth="1"/>
    <col min="11786" max="11786" width="5.375" style="40" customWidth="1"/>
    <col min="11787" max="11787" width="6.5" style="40" customWidth="1"/>
    <col min="11788" max="11788" width="4.125" style="40" customWidth="1"/>
    <col min="11789" max="11789" width="7.875" style="40" customWidth="1"/>
    <col min="11790" max="11790" width="8.75" style="40" customWidth="1"/>
    <col min="11791" max="11794" width="6.25" style="40" customWidth="1"/>
    <col min="11795" max="11795" width="4.875" style="40" customWidth="1"/>
    <col min="11796" max="11796" width="2.5" style="40" customWidth="1"/>
    <col min="11797" max="11797" width="4.875" style="40" customWidth="1"/>
    <col min="11798" max="12035" width="9" style="40"/>
    <col min="12036" max="12036" width="1.75" style="40" customWidth="1"/>
    <col min="12037" max="12037" width="2.5" style="40" customWidth="1"/>
    <col min="12038" max="12038" width="3.625" style="40" customWidth="1"/>
    <col min="12039" max="12039" width="2.75" style="40" customWidth="1"/>
    <col min="12040" max="12040" width="0.875" style="40" customWidth="1"/>
    <col min="12041" max="12041" width="1.25" style="40" customWidth="1"/>
    <col min="12042" max="12042" width="5.375" style="40" customWidth="1"/>
    <col min="12043" max="12043" width="6.5" style="40" customWidth="1"/>
    <col min="12044" max="12044" width="4.125" style="40" customWidth="1"/>
    <col min="12045" max="12045" width="7.875" style="40" customWidth="1"/>
    <col min="12046" max="12046" width="8.75" style="40" customWidth="1"/>
    <col min="12047" max="12050" width="6.25" style="40" customWidth="1"/>
    <col min="12051" max="12051" width="4.875" style="40" customWidth="1"/>
    <col min="12052" max="12052" width="2.5" style="40" customWidth="1"/>
    <col min="12053" max="12053" width="4.875" style="40" customWidth="1"/>
    <col min="12054" max="12291" width="9" style="40"/>
    <col min="12292" max="12292" width="1.75" style="40" customWidth="1"/>
    <col min="12293" max="12293" width="2.5" style="40" customWidth="1"/>
    <col min="12294" max="12294" width="3.625" style="40" customWidth="1"/>
    <col min="12295" max="12295" width="2.75" style="40" customWidth="1"/>
    <col min="12296" max="12296" width="0.875" style="40" customWidth="1"/>
    <col min="12297" max="12297" width="1.25" style="40" customWidth="1"/>
    <col min="12298" max="12298" width="5.375" style="40" customWidth="1"/>
    <col min="12299" max="12299" width="6.5" style="40" customWidth="1"/>
    <col min="12300" max="12300" width="4.125" style="40" customWidth="1"/>
    <col min="12301" max="12301" width="7.875" style="40" customWidth="1"/>
    <col min="12302" max="12302" width="8.75" style="40" customWidth="1"/>
    <col min="12303" max="12306" width="6.25" style="40" customWidth="1"/>
    <col min="12307" max="12307" width="4.875" style="40" customWidth="1"/>
    <col min="12308" max="12308" width="2.5" style="40" customWidth="1"/>
    <col min="12309" max="12309" width="4.875" style="40" customWidth="1"/>
    <col min="12310" max="12547" width="9" style="40"/>
    <col min="12548" max="12548" width="1.75" style="40" customWidth="1"/>
    <col min="12549" max="12549" width="2.5" style="40" customWidth="1"/>
    <col min="12550" max="12550" width="3.625" style="40" customWidth="1"/>
    <col min="12551" max="12551" width="2.75" style="40" customWidth="1"/>
    <col min="12552" max="12552" width="0.875" style="40" customWidth="1"/>
    <col min="12553" max="12553" width="1.25" style="40" customWidth="1"/>
    <col min="12554" max="12554" width="5.375" style="40" customWidth="1"/>
    <col min="12555" max="12555" width="6.5" style="40" customWidth="1"/>
    <col min="12556" max="12556" width="4.125" style="40" customWidth="1"/>
    <col min="12557" max="12557" width="7.875" style="40" customWidth="1"/>
    <col min="12558" max="12558" width="8.75" style="40" customWidth="1"/>
    <col min="12559" max="12562" width="6.25" style="40" customWidth="1"/>
    <col min="12563" max="12563" width="4.875" style="40" customWidth="1"/>
    <col min="12564" max="12564" width="2.5" style="40" customWidth="1"/>
    <col min="12565" max="12565" width="4.875" style="40" customWidth="1"/>
    <col min="12566" max="12803" width="9" style="40"/>
    <col min="12804" max="12804" width="1.75" style="40" customWidth="1"/>
    <col min="12805" max="12805" width="2.5" style="40" customWidth="1"/>
    <col min="12806" max="12806" width="3.625" style="40" customWidth="1"/>
    <col min="12807" max="12807" width="2.75" style="40" customWidth="1"/>
    <col min="12808" max="12808" width="0.875" style="40" customWidth="1"/>
    <col min="12809" max="12809" width="1.25" style="40" customWidth="1"/>
    <col min="12810" max="12810" width="5.375" style="40" customWidth="1"/>
    <col min="12811" max="12811" width="6.5" style="40" customWidth="1"/>
    <col min="12812" max="12812" width="4.125" style="40" customWidth="1"/>
    <col min="12813" max="12813" width="7.875" style="40" customWidth="1"/>
    <col min="12814" max="12814" width="8.75" style="40" customWidth="1"/>
    <col min="12815" max="12818" width="6.25" style="40" customWidth="1"/>
    <col min="12819" max="12819" width="4.875" style="40" customWidth="1"/>
    <col min="12820" max="12820" width="2.5" style="40" customWidth="1"/>
    <col min="12821" max="12821" width="4.875" style="40" customWidth="1"/>
    <col min="12822" max="13059" width="9" style="40"/>
    <col min="13060" max="13060" width="1.75" style="40" customWidth="1"/>
    <col min="13061" max="13061" width="2.5" style="40" customWidth="1"/>
    <col min="13062" max="13062" width="3.625" style="40" customWidth="1"/>
    <col min="13063" max="13063" width="2.75" style="40" customWidth="1"/>
    <col min="13064" max="13064" width="0.875" style="40" customWidth="1"/>
    <col min="13065" max="13065" width="1.25" style="40" customWidth="1"/>
    <col min="13066" max="13066" width="5.375" style="40" customWidth="1"/>
    <col min="13067" max="13067" width="6.5" style="40" customWidth="1"/>
    <col min="13068" max="13068" width="4.125" style="40" customWidth="1"/>
    <col min="13069" max="13069" width="7.875" style="40" customWidth="1"/>
    <col min="13070" max="13070" width="8.75" style="40" customWidth="1"/>
    <col min="13071" max="13074" width="6.25" style="40" customWidth="1"/>
    <col min="13075" max="13075" width="4.875" style="40" customWidth="1"/>
    <col min="13076" max="13076" width="2.5" style="40" customWidth="1"/>
    <col min="13077" max="13077" width="4.875" style="40" customWidth="1"/>
    <col min="13078" max="13315" width="9" style="40"/>
    <col min="13316" max="13316" width="1.75" style="40" customWidth="1"/>
    <col min="13317" max="13317" width="2.5" style="40" customWidth="1"/>
    <col min="13318" max="13318" width="3.625" style="40" customWidth="1"/>
    <col min="13319" max="13319" width="2.75" style="40" customWidth="1"/>
    <col min="13320" max="13320" width="0.875" style="40" customWidth="1"/>
    <col min="13321" max="13321" width="1.25" style="40" customWidth="1"/>
    <col min="13322" max="13322" width="5.375" style="40" customWidth="1"/>
    <col min="13323" max="13323" width="6.5" style="40" customWidth="1"/>
    <col min="13324" max="13324" width="4.125" style="40" customWidth="1"/>
    <col min="13325" max="13325" width="7.875" style="40" customWidth="1"/>
    <col min="13326" max="13326" width="8.75" style="40" customWidth="1"/>
    <col min="13327" max="13330" width="6.25" style="40" customWidth="1"/>
    <col min="13331" max="13331" width="4.875" style="40" customWidth="1"/>
    <col min="13332" max="13332" width="2.5" style="40" customWidth="1"/>
    <col min="13333" max="13333" width="4.875" style="40" customWidth="1"/>
    <col min="13334" max="13571" width="9" style="40"/>
    <col min="13572" max="13572" width="1.75" style="40" customWidth="1"/>
    <col min="13573" max="13573" width="2.5" style="40" customWidth="1"/>
    <col min="13574" max="13574" width="3.625" style="40" customWidth="1"/>
    <col min="13575" max="13575" width="2.75" style="40" customWidth="1"/>
    <col min="13576" max="13576" width="0.875" style="40" customWidth="1"/>
    <col min="13577" max="13577" width="1.25" style="40" customWidth="1"/>
    <col min="13578" max="13578" width="5.375" style="40" customWidth="1"/>
    <col min="13579" max="13579" width="6.5" style="40" customWidth="1"/>
    <col min="13580" max="13580" width="4.125" style="40" customWidth="1"/>
    <col min="13581" max="13581" width="7.875" style="40" customWidth="1"/>
    <col min="13582" max="13582" width="8.75" style="40" customWidth="1"/>
    <col min="13583" max="13586" width="6.25" style="40" customWidth="1"/>
    <col min="13587" max="13587" width="4.875" style="40" customWidth="1"/>
    <col min="13588" max="13588" width="2.5" style="40" customWidth="1"/>
    <col min="13589" max="13589" width="4.875" style="40" customWidth="1"/>
    <col min="13590" max="13827" width="9" style="40"/>
    <col min="13828" max="13828" width="1.75" style="40" customWidth="1"/>
    <col min="13829" max="13829" width="2.5" style="40" customWidth="1"/>
    <col min="13830" max="13830" width="3.625" style="40" customWidth="1"/>
    <col min="13831" max="13831" width="2.75" style="40" customWidth="1"/>
    <col min="13832" max="13832" width="0.875" style="40" customWidth="1"/>
    <col min="13833" max="13833" width="1.25" style="40" customWidth="1"/>
    <col min="13834" max="13834" width="5.375" style="40" customWidth="1"/>
    <col min="13835" max="13835" width="6.5" style="40" customWidth="1"/>
    <col min="13836" max="13836" width="4.125" style="40" customWidth="1"/>
    <col min="13837" max="13837" width="7.875" style="40" customWidth="1"/>
    <col min="13838" max="13838" width="8.75" style="40" customWidth="1"/>
    <col min="13839" max="13842" width="6.25" style="40" customWidth="1"/>
    <col min="13843" max="13843" width="4.875" style="40" customWidth="1"/>
    <col min="13844" max="13844" width="2.5" style="40" customWidth="1"/>
    <col min="13845" max="13845" width="4.875" style="40" customWidth="1"/>
    <col min="13846" max="14083" width="9" style="40"/>
    <col min="14084" max="14084" width="1.75" style="40" customWidth="1"/>
    <col min="14085" max="14085" width="2.5" style="40" customWidth="1"/>
    <col min="14086" max="14086" width="3.625" style="40" customWidth="1"/>
    <col min="14087" max="14087" width="2.75" style="40" customWidth="1"/>
    <col min="14088" max="14088" width="0.875" style="40" customWidth="1"/>
    <col min="14089" max="14089" width="1.25" style="40" customWidth="1"/>
    <col min="14090" max="14090" width="5.375" style="40" customWidth="1"/>
    <col min="14091" max="14091" width="6.5" style="40" customWidth="1"/>
    <col min="14092" max="14092" width="4.125" style="40" customWidth="1"/>
    <col min="14093" max="14093" width="7.875" style="40" customWidth="1"/>
    <col min="14094" max="14094" width="8.75" style="40" customWidth="1"/>
    <col min="14095" max="14098" width="6.25" style="40" customWidth="1"/>
    <col min="14099" max="14099" width="4.875" style="40" customWidth="1"/>
    <col min="14100" max="14100" width="2.5" style="40" customWidth="1"/>
    <col min="14101" max="14101" width="4.875" style="40" customWidth="1"/>
    <col min="14102" max="14339" width="9" style="40"/>
    <col min="14340" max="14340" width="1.75" style="40" customWidth="1"/>
    <col min="14341" max="14341" width="2.5" style="40" customWidth="1"/>
    <col min="14342" max="14342" width="3.625" style="40" customWidth="1"/>
    <col min="14343" max="14343" width="2.75" style="40" customWidth="1"/>
    <col min="14344" max="14344" width="0.875" style="40" customWidth="1"/>
    <col min="14345" max="14345" width="1.25" style="40" customWidth="1"/>
    <col min="14346" max="14346" width="5.375" style="40" customWidth="1"/>
    <col min="14347" max="14347" width="6.5" style="40" customWidth="1"/>
    <col min="14348" max="14348" width="4.125" style="40" customWidth="1"/>
    <col min="14349" max="14349" width="7.875" style="40" customWidth="1"/>
    <col min="14350" max="14350" width="8.75" style="40" customWidth="1"/>
    <col min="14351" max="14354" width="6.25" style="40" customWidth="1"/>
    <col min="14355" max="14355" width="4.875" style="40" customWidth="1"/>
    <col min="14356" max="14356" width="2.5" style="40" customWidth="1"/>
    <col min="14357" max="14357" width="4.875" style="40" customWidth="1"/>
    <col min="14358" max="14595" width="9" style="40"/>
    <col min="14596" max="14596" width="1.75" style="40" customWidth="1"/>
    <col min="14597" max="14597" width="2.5" style="40" customWidth="1"/>
    <col min="14598" max="14598" width="3.625" style="40" customWidth="1"/>
    <col min="14599" max="14599" width="2.75" style="40" customWidth="1"/>
    <col min="14600" max="14600" width="0.875" style="40" customWidth="1"/>
    <col min="14601" max="14601" width="1.25" style="40" customWidth="1"/>
    <col min="14602" max="14602" width="5.375" style="40" customWidth="1"/>
    <col min="14603" max="14603" width="6.5" style="40" customWidth="1"/>
    <col min="14604" max="14604" width="4.125" style="40" customWidth="1"/>
    <col min="14605" max="14605" width="7.875" style="40" customWidth="1"/>
    <col min="14606" max="14606" width="8.75" style="40" customWidth="1"/>
    <col min="14607" max="14610" width="6.25" style="40" customWidth="1"/>
    <col min="14611" max="14611" width="4.875" style="40" customWidth="1"/>
    <col min="14612" max="14612" width="2.5" style="40" customWidth="1"/>
    <col min="14613" max="14613" width="4.875" style="40" customWidth="1"/>
    <col min="14614" max="14851" width="9" style="40"/>
    <col min="14852" max="14852" width="1.75" style="40" customWidth="1"/>
    <col min="14853" max="14853" width="2.5" style="40" customWidth="1"/>
    <col min="14854" max="14854" width="3.625" style="40" customWidth="1"/>
    <col min="14855" max="14855" width="2.75" style="40" customWidth="1"/>
    <col min="14856" max="14856" width="0.875" style="40" customWidth="1"/>
    <col min="14857" max="14857" width="1.25" style="40" customWidth="1"/>
    <col min="14858" max="14858" width="5.375" style="40" customWidth="1"/>
    <col min="14859" max="14859" width="6.5" style="40" customWidth="1"/>
    <col min="14860" max="14860" width="4.125" style="40" customWidth="1"/>
    <col min="14861" max="14861" width="7.875" style="40" customWidth="1"/>
    <col min="14862" max="14862" width="8.75" style="40" customWidth="1"/>
    <col min="14863" max="14866" width="6.25" style="40" customWidth="1"/>
    <col min="14867" max="14867" width="4.875" style="40" customWidth="1"/>
    <col min="14868" max="14868" width="2.5" style="40" customWidth="1"/>
    <col min="14869" max="14869" width="4.875" style="40" customWidth="1"/>
    <col min="14870" max="15107" width="9" style="40"/>
    <col min="15108" max="15108" width="1.75" style="40" customWidth="1"/>
    <col min="15109" max="15109" width="2.5" style="40" customWidth="1"/>
    <col min="15110" max="15110" width="3.625" style="40" customWidth="1"/>
    <col min="15111" max="15111" width="2.75" style="40" customWidth="1"/>
    <col min="15112" max="15112" width="0.875" style="40" customWidth="1"/>
    <col min="15113" max="15113" width="1.25" style="40" customWidth="1"/>
    <col min="15114" max="15114" width="5.375" style="40" customWidth="1"/>
    <col min="15115" max="15115" width="6.5" style="40" customWidth="1"/>
    <col min="15116" max="15116" width="4.125" style="40" customWidth="1"/>
    <col min="15117" max="15117" width="7.875" style="40" customWidth="1"/>
    <col min="15118" max="15118" width="8.75" style="40" customWidth="1"/>
    <col min="15119" max="15122" width="6.25" style="40" customWidth="1"/>
    <col min="15123" max="15123" width="4.875" style="40" customWidth="1"/>
    <col min="15124" max="15124" width="2.5" style="40" customWidth="1"/>
    <col min="15125" max="15125" width="4.875" style="40" customWidth="1"/>
    <col min="15126" max="15363" width="9" style="40"/>
    <col min="15364" max="15364" width="1.75" style="40" customWidth="1"/>
    <col min="15365" max="15365" width="2.5" style="40" customWidth="1"/>
    <col min="15366" max="15366" width="3.625" style="40" customWidth="1"/>
    <col min="15367" max="15367" width="2.75" style="40" customWidth="1"/>
    <col min="15368" max="15368" width="0.875" style="40" customWidth="1"/>
    <col min="15369" max="15369" width="1.25" style="40" customWidth="1"/>
    <col min="15370" max="15370" width="5.375" style="40" customWidth="1"/>
    <col min="15371" max="15371" width="6.5" style="40" customWidth="1"/>
    <col min="15372" max="15372" width="4.125" style="40" customWidth="1"/>
    <col min="15373" max="15373" width="7.875" style="40" customWidth="1"/>
    <col min="15374" max="15374" width="8.75" style="40" customWidth="1"/>
    <col min="15375" max="15378" width="6.25" style="40" customWidth="1"/>
    <col min="15379" max="15379" width="4.875" style="40" customWidth="1"/>
    <col min="15380" max="15380" width="2.5" style="40" customWidth="1"/>
    <col min="15381" max="15381" width="4.875" style="40" customWidth="1"/>
    <col min="15382" max="15619" width="9" style="40"/>
    <col min="15620" max="15620" width="1.75" style="40" customWidth="1"/>
    <col min="15621" max="15621" width="2.5" style="40" customWidth="1"/>
    <col min="15622" max="15622" width="3.625" style="40" customWidth="1"/>
    <col min="15623" max="15623" width="2.75" style="40" customWidth="1"/>
    <col min="15624" max="15624" width="0.875" style="40" customWidth="1"/>
    <col min="15625" max="15625" width="1.25" style="40" customWidth="1"/>
    <col min="15626" max="15626" width="5.375" style="40" customWidth="1"/>
    <col min="15627" max="15627" width="6.5" style="40" customWidth="1"/>
    <col min="15628" max="15628" width="4.125" style="40" customWidth="1"/>
    <col min="15629" max="15629" width="7.875" style="40" customWidth="1"/>
    <col min="15630" max="15630" width="8.75" style="40" customWidth="1"/>
    <col min="15631" max="15634" width="6.25" style="40" customWidth="1"/>
    <col min="15635" max="15635" width="4.875" style="40" customWidth="1"/>
    <col min="15636" max="15636" width="2.5" style="40" customWidth="1"/>
    <col min="15637" max="15637" width="4.875" style="40" customWidth="1"/>
    <col min="15638" max="15875" width="9" style="40"/>
    <col min="15876" max="15876" width="1.75" style="40" customWidth="1"/>
    <col min="15877" max="15877" width="2.5" style="40" customWidth="1"/>
    <col min="15878" max="15878" width="3.625" style="40" customWidth="1"/>
    <col min="15879" max="15879" width="2.75" style="40" customWidth="1"/>
    <col min="15880" max="15880" width="0.875" style="40" customWidth="1"/>
    <col min="15881" max="15881" width="1.25" style="40" customWidth="1"/>
    <col min="15882" max="15882" width="5.375" style="40" customWidth="1"/>
    <col min="15883" max="15883" width="6.5" style="40" customWidth="1"/>
    <col min="15884" max="15884" width="4.125" style="40" customWidth="1"/>
    <col min="15885" max="15885" width="7.875" style="40" customWidth="1"/>
    <col min="15886" max="15886" width="8.75" style="40" customWidth="1"/>
    <col min="15887" max="15890" width="6.25" style="40" customWidth="1"/>
    <col min="15891" max="15891" width="4.875" style="40" customWidth="1"/>
    <col min="15892" max="15892" width="2.5" style="40" customWidth="1"/>
    <col min="15893" max="15893" width="4.875" style="40" customWidth="1"/>
    <col min="15894" max="16131" width="9" style="40"/>
    <col min="16132" max="16132" width="1.75" style="40" customWidth="1"/>
    <col min="16133" max="16133" width="2.5" style="40" customWidth="1"/>
    <col min="16134" max="16134" width="3.625" style="40" customWidth="1"/>
    <col min="16135" max="16135" width="2.75" style="40" customWidth="1"/>
    <col min="16136" max="16136" width="0.875" style="40" customWidth="1"/>
    <col min="16137" max="16137" width="1.25" style="40" customWidth="1"/>
    <col min="16138" max="16138" width="5.375" style="40" customWidth="1"/>
    <col min="16139" max="16139" width="6.5" style="40" customWidth="1"/>
    <col min="16140" max="16140" width="4.125" style="40" customWidth="1"/>
    <col min="16141" max="16141" width="7.875" style="40" customWidth="1"/>
    <col min="16142" max="16142" width="8.75" style="40" customWidth="1"/>
    <col min="16143" max="16146" width="6.25" style="40" customWidth="1"/>
    <col min="16147" max="16147" width="4.875" style="40" customWidth="1"/>
    <col min="16148" max="16148" width="2.5" style="40" customWidth="1"/>
    <col min="16149" max="16149" width="4.875" style="40" customWidth="1"/>
    <col min="16150" max="16384" width="9" style="40"/>
  </cols>
  <sheetData>
    <row r="1" spans="1:41" s="81" customFormat="1" ht="25.5" customHeight="1">
      <c r="A1" s="543" t="s">
        <v>1</v>
      </c>
      <c r="B1" s="544" t="s">
        <v>2</v>
      </c>
      <c r="C1" s="544" t="s">
        <v>176</v>
      </c>
      <c r="D1" s="281"/>
      <c r="E1" s="544" t="s">
        <v>177</v>
      </c>
      <c r="F1" s="82"/>
      <c r="G1" s="546" t="s">
        <v>3081</v>
      </c>
      <c r="H1" s="547"/>
      <c r="I1" s="82"/>
      <c r="J1" s="550" t="s">
        <v>178</v>
      </c>
      <c r="K1" s="551"/>
      <c r="L1" s="552"/>
      <c r="M1" s="82"/>
      <c r="N1" s="550" t="s">
        <v>179</v>
      </c>
      <c r="O1" s="551"/>
      <c r="P1" s="552"/>
      <c r="Q1" s="82"/>
      <c r="R1" s="544" t="s">
        <v>2970</v>
      </c>
      <c r="S1" s="82"/>
      <c r="T1" s="565" t="s">
        <v>180</v>
      </c>
      <c r="U1" s="566"/>
      <c r="V1" s="567"/>
      <c r="W1" s="82"/>
      <c r="X1" s="571" t="s">
        <v>10</v>
      </c>
      <c r="Y1" s="572"/>
      <c r="Z1" s="82"/>
      <c r="AA1" s="550" t="s">
        <v>181</v>
      </c>
      <c r="AB1" s="551"/>
      <c r="AC1" s="552"/>
      <c r="AD1" s="281"/>
      <c r="AE1" s="544" t="s">
        <v>182</v>
      </c>
      <c r="AF1" s="281"/>
      <c r="AG1" s="544" t="s">
        <v>183</v>
      </c>
      <c r="AH1" s="281"/>
      <c r="AI1" s="553" t="s">
        <v>3057</v>
      </c>
      <c r="AJ1" s="554"/>
      <c r="AK1" s="554"/>
      <c r="AL1" s="555"/>
    </row>
    <row r="2" spans="1:41" s="51" customFormat="1" ht="15" customHeight="1">
      <c r="A2" s="543"/>
      <c r="B2" s="545"/>
      <c r="C2" s="545"/>
      <c r="D2" s="281"/>
      <c r="E2" s="545"/>
      <c r="F2" s="77"/>
      <c r="G2" s="548"/>
      <c r="H2" s="549"/>
      <c r="I2" s="72"/>
      <c r="J2" s="57"/>
      <c r="K2" s="282"/>
      <c r="L2" s="544" t="s">
        <v>3081</v>
      </c>
      <c r="M2" s="72"/>
      <c r="N2" s="57"/>
      <c r="O2" s="282"/>
      <c r="P2" s="544" t="s">
        <v>3081</v>
      </c>
      <c r="Q2" s="77"/>
      <c r="R2" s="545"/>
      <c r="S2" s="77"/>
      <c r="T2" s="568"/>
      <c r="U2" s="569"/>
      <c r="V2" s="570"/>
      <c r="W2" s="77"/>
      <c r="X2" s="556" t="s">
        <v>74</v>
      </c>
      <c r="Y2" s="557"/>
      <c r="Z2" s="77"/>
      <c r="AA2" s="57"/>
      <c r="AB2" s="558" t="s">
        <v>74</v>
      </c>
      <c r="AC2" s="557"/>
      <c r="AD2" s="281"/>
      <c r="AE2" s="545"/>
      <c r="AF2" s="281"/>
      <c r="AG2" s="545"/>
      <c r="AH2" s="281"/>
      <c r="AI2" s="559" t="s">
        <v>3082</v>
      </c>
      <c r="AJ2" s="561" t="s">
        <v>3083</v>
      </c>
      <c r="AK2" s="561" t="s">
        <v>3056</v>
      </c>
      <c r="AL2" s="563" t="s">
        <v>3084</v>
      </c>
      <c r="AM2" s="41"/>
      <c r="AN2" s="41"/>
      <c r="AO2" s="41"/>
    </row>
    <row r="3" spans="1:41" s="51" customFormat="1" ht="15" customHeight="1">
      <c r="A3" s="544"/>
      <c r="B3" s="545"/>
      <c r="C3" s="545"/>
      <c r="D3" s="281"/>
      <c r="E3" s="545"/>
      <c r="F3" s="46"/>
      <c r="G3" s="548"/>
      <c r="H3" s="549"/>
      <c r="I3" s="72"/>
      <c r="J3" s="286"/>
      <c r="K3" s="80"/>
      <c r="L3" s="545"/>
      <c r="M3" s="72"/>
      <c r="N3" s="286"/>
      <c r="O3" s="80"/>
      <c r="P3" s="545"/>
      <c r="Q3" s="46"/>
      <c r="R3" s="545"/>
      <c r="S3" s="46"/>
      <c r="T3" s="291"/>
      <c r="U3" s="573" t="s">
        <v>2929</v>
      </c>
      <c r="V3" s="574"/>
      <c r="W3" s="77"/>
      <c r="X3" s="112" t="s">
        <v>6</v>
      </c>
      <c r="Y3" s="78" t="s">
        <v>5</v>
      </c>
      <c r="Z3" s="77"/>
      <c r="AA3" s="57"/>
      <c r="AB3" s="79" t="s">
        <v>6</v>
      </c>
      <c r="AC3" s="78" t="s">
        <v>5</v>
      </c>
      <c r="AD3" s="281"/>
      <c r="AE3" s="545"/>
      <c r="AF3" s="281"/>
      <c r="AG3" s="545"/>
      <c r="AH3" s="281"/>
      <c r="AI3" s="560"/>
      <c r="AJ3" s="562"/>
      <c r="AK3" s="562"/>
      <c r="AL3" s="564"/>
      <c r="AM3" s="41"/>
      <c r="AN3" s="41"/>
      <c r="AO3" s="41"/>
    </row>
    <row r="4" spans="1:41" s="51" customFormat="1" ht="15" customHeight="1">
      <c r="A4" s="295" t="s">
        <v>3085</v>
      </c>
      <c r="B4" s="295" t="s">
        <v>3086</v>
      </c>
      <c r="C4" s="295" t="s">
        <v>3087</v>
      </c>
      <c r="D4" s="77"/>
      <c r="E4" s="76" t="s">
        <v>3088</v>
      </c>
      <c r="F4" s="46"/>
      <c r="G4" s="575" t="s">
        <v>3089</v>
      </c>
      <c r="H4" s="577"/>
      <c r="I4" s="72"/>
      <c r="J4" s="575" t="s">
        <v>3090</v>
      </c>
      <c r="K4" s="576"/>
      <c r="L4" s="577"/>
      <c r="M4" s="72"/>
      <c r="N4" s="575" t="s">
        <v>3091</v>
      </c>
      <c r="O4" s="576"/>
      <c r="P4" s="577"/>
      <c r="Q4" s="46"/>
      <c r="R4" s="76" t="s">
        <v>3092</v>
      </c>
      <c r="S4" s="46"/>
      <c r="T4" s="575" t="s">
        <v>3093</v>
      </c>
      <c r="U4" s="576"/>
      <c r="V4" s="577"/>
      <c r="W4" s="77"/>
      <c r="X4" s="575" t="s">
        <v>3094</v>
      </c>
      <c r="Y4" s="577"/>
      <c r="Z4" s="77"/>
      <c r="AA4" s="575" t="s">
        <v>3095</v>
      </c>
      <c r="AB4" s="576"/>
      <c r="AC4" s="577"/>
      <c r="AD4" s="77"/>
      <c r="AE4" s="76" t="s">
        <v>3096</v>
      </c>
      <c r="AF4" s="77"/>
      <c r="AG4" s="76" t="s">
        <v>3097</v>
      </c>
      <c r="AH4" s="77"/>
      <c r="AI4" s="575" t="s">
        <v>3098</v>
      </c>
      <c r="AJ4" s="576"/>
      <c r="AK4" s="576"/>
      <c r="AL4" s="577"/>
      <c r="AM4" s="41"/>
      <c r="AN4" s="41"/>
      <c r="AO4" s="41"/>
    </row>
    <row r="5" spans="1:41" s="62" customFormat="1" ht="3.75" customHeight="1">
      <c r="A5" s="75"/>
      <c r="B5" s="74"/>
      <c r="C5" s="74"/>
      <c r="D5" s="43"/>
      <c r="E5" s="64"/>
      <c r="F5" s="46"/>
      <c r="G5" s="69"/>
      <c r="H5" s="73"/>
      <c r="I5" s="72"/>
      <c r="J5" s="71"/>
      <c r="K5" s="46"/>
      <c r="L5" s="70"/>
      <c r="M5" s="72"/>
      <c r="N5" s="71"/>
      <c r="O5" s="46"/>
      <c r="P5" s="70"/>
      <c r="Q5" s="46"/>
      <c r="R5" s="64"/>
      <c r="S5" s="46"/>
      <c r="T5" s="69"/>
      <c r="U5" s="68"/>
      <c r="V5" s="68"/>
      <c r="W5" s="67"/>
      <c r="X5" s="111"/>
      <c r="Y5" s="110"/>
      <c r="Z5" s="67"/>
      <c r="AA5" s="66"/>
      <c r="AB5" s="65"/>
      <c r="AC5" s="65"/>
      <c r="AD5" s="43"/>
      <c r="AE5" s="64"/>
      <c r="AF5" s="43"/>
      <c r="AG5" s="64"/>
      <c r="AH5" s="43"/>
      <c r="AI5" s="109"/>
      <c r="AJ5" s="109"/>
      <c r="AK5" s="109"/>
      <c r="AL5" s="109"/>
      <c r="AM5" s="63"/>
      <c r="AN5" s="63"/>
      <c r="AO5" s="63"/>
    </row>
    <row r="6" spans="1:41" s="51" customFormat="1" ht="29.25" customHeight="1">
      <c r="A6" s="544" t="s">
        <v>3099</v>
      </c>
      <c r="B6" s="578" t="s">
        <v>3</v>
      </c>
      <c r="C6" s="581" t="s">
        <v>184</v>
      </c>
      <c r="D6" s="54"/>
      <c r="E6" s="583">
        <v>173990</v>
      </c>
      <c r="F6" s="586" t="s">
        <v>3100</v>
      </c>
      <c r="G6" s="587">
        <v>1650</v>
      </c>
      <c r="H6" s="590" t="s">
        <v>52</v>
      </c>
      <c r="I6" s="586" t="s">
        <v>3100</v>
      </c>
      <c r="J6" s="583">
        <v>5600</v>
      </c>
      <c r="K6" s="586" t="s">
        <v>3100</v>
      </c>
      <c r="L6" s="614">
        <v>50</v>
      </c>
      <c r="M6" s="586" t="s">
        <v>3100</v>
      </c>
      <c r="N6" s="290" t="s">
        <v>185</v>
      </c>
      <c r="O6" s="586" t="s">
        <v>3100</v>
      </c>
      <c r="P6" s="292"/>
      <c r="Q6" s="586" t="s">
        <v>3100</v>
      </c>
      <c r="R6" s="583">
        <v>52720</v>
      </c>
      <c r="S6" s="586" t="s">
        <v>3100</v>
      </c>
      <c r="T6" s="601">
        <v>35390</v>
      </c>
      <c r="U6" s="604">
        <v>350</v>
      </c>
      <c r="V6" s="607" t="s">
        <v>52</v>
      </c>
      <c r="W6" s="610" t="s">
        <v>3100</v>
      </c>
      <c r="X6" s="611">
        <v>8400</v>
      </c>
      <c r="Y6" s="597">
        <v>9200</v>
      </c>
      <c r="Z6" s="600" t="s">
        <v>3100</v>
      </c>
      <c r="AA6" s="61" t="s">
        <v>170</v>
      </c>
      <c r="AB6" s="60">
        <v>46400</v>
      </c>
      <c r="AC6" s="287">
        <v>51600</v>
      </c>
      <c r="AD6" s="596" t="s">
        <v>63</v>
      </c>
      <c r="AE6" s="583">
        <v>6170</v>
      </c>
      <c r="AF6" s="596" t="s">
        <v>63</v>
      </c>
      <c r="AG6" s="59" t="s">
        <v>3143</v>
      </c>
      <c r="AH6" s="596" t="s">
        <v>63</v>
      </c>
      <c r="AI6" s="583">
        <v>1280</v>
      </c>
      <c r="AJ6" s="583">
        <v>2560</v>
      </c>
      <c r="AK6" s="583">
        <v>3840</v>
      </c>
      <c r="AL6" s="583">
        <v>5120</v>
      </c>
      <c r="AM6" s="41"/>
      <c r="AN6" s="41"/>
      <c r="AO6" s="41"/>
    </row>
    <row r="7" spans="1:41" s="51" customFormat="1" ht="29.25" customHeight="1">
      <c r="A7" s="545"/>
      <c r="B7" s="579"/>
      <c r="C7" s="582"/>
      <c r="D7" s="54"/>
      <c r="E7" s="584"/>
      <c r="F7" s="586"/>
      <c r="G7" s="588"/>
      <c r="H7" s="591"/>
      <c r="I7" s="586"/>
      <c r="J7" s="584"/>
      <c r="K7" s="586"/>
      <c r="L7" s="615"/>
      <c r="M7" s="586"/>
      <c r="N7" s="284">
        <v>28310</v>
      </c>
      <c r="O7" s="586"/>
      <c r="P7" s="293">
        <v>280</v>
      </c>
      <c r="Q7" s="586"/>
      <c r="R7" s="617"/>
      <c r="S7" s="586"/>
      <c r="T7" s="602"/>
      <c r="U7" s="605"/>
      <c r="V7" s="608"/>
      <c r="W7" s="610"/>
      <c r="X7" s="612"/>
      <c r="Y7" s="598"/>
      <c r="Z7" s="600"/>
      <c r="AA7" s="57" t="s">
        <v>3101</v>
      </c>
      <c r="AB7" s="56">
        <v>25600</v>
      </c>
      <c r="AC7" s="288">
        <v>28400</v>
      </c>
      <c r="AD7" s="596"/>
      <c r="AE7" s="584"/>
      <c r="AF7" s="596"/>
      <c r="AG7" s="58">
        <v>0.18</v>
      </c>
      <c r="AH7" s="596"/>
      <c r="AI7" s="584"/>
      <c r="AJ7" s="584"/>
      <c r="AK7" s="584"/>
      <c r="AL7" s="584"/>
      <c r="AM7" s="41"/>
      <c r="AN7" s="41"/>
      <c r="AO7" s="41"/>
    </row>
    <row r="8" spans="1:41" s="51" customFormat="1" ht="29.25" customHeight="1">
      <c r="A8" s="545"/>
      <c r="B8" s="579"/>
      <c r="C8" s="593" t="s">
        <v>186</v>
      </c>
      <c r="D8" s="54"/>
      <c r="E8" s="584"/>
      <c r="F8" s="586"/>
      <c r="G8" s="588"/>
      <c r="H8" s="591"/>
      <c r="I8" s="586"/>
      <c r="J8" s="584"/>
      <c r="K8" s="586"/>
      <c r="L8" s="615"/>
      <c r="M8" s="586"/>
      <c r="N8" s="291" t="s">
        <v>187</v>
      </c>
      <c r="O8" s="586"/>
      <c r="P8" s="293"/>
      <c r="Q8" s="586" t="s">
        <v>3100</v>
      </c>
      <c r="R8" s="595">
        <v>47170</v>
      </c>
      <c r="S8" s="586"/>
      <c r="T8" s="602"/>
      <c r="U8" s="605"/>
      <c r="V8" s="608"/>
      <c r="W8" s="610"/>
      <c r="X8" s="612"/>
      <c r="Y8" s="598"/>
      <c r="Z8" s="600"/>
      <c r="AA8" s="57" t="s">
        <v>3102</v>
      </c>
      <c r="AB8" s="56">
        <v>22300</v>
      </c>
      <c r="AC8" s="288">
        <v>24800</v>
      </c>
      <c r="AD8" s="596"/>
      <c r="AE8" s="584"/>
      <c r="AF8" s="596" t="s">
        <v>63</v>
      </c>
      <c r="AG8" s="55" t="s">
        <v>3152</v>
      </c>
      <c r="AH8" s="596" t="s">
        <v>63</v>
      </c>
      <c r="AI8" s="595">
        <v>1050</v>
      </c>
      <c r="AJ8" s="595">
        <v>2100</v>
      </c>
      <c r="AK8" s="595">
        <v>3140</v>
      </c>
      <c r="AL8" s="595">
        <v>4190</v>
      </c>
      <c r="AM8" s="41"/>
      <c r="AN8" s="41"/>
      <c r="AO8" s="41"/>
    </row>
    <row r="9" spans="1:41" s="51" customFormat="1" ht="29.25" customHeight="1">
      <c r="A9" s="545"/>
      <c r="B9" s="580"/>
      <c r="C9" s="594"/>
      <c r="D9" s="54"/>
      <c r="E9" s="585"/>
      <c r="F9" s="586"/>
      <c r="G9" s="589"/>
      <c r="H9" s="592"/>
      <c r="I9" s="586"/>
      <c r="J9" s="585"/>
      <c r="K9" s="586"/>
      <c r="L9" s="616"/>
      <c r="M9" s="586"/>
      <c r="N9" s="285">
        <v>24130</v>
      </c>
      <c r="O9" s="586"/>
      <c r="P9" s="294">
        <v>240</v>
      </c>
      <c r="Q9" s="586"/>
      <c r="R9" s="585"/>
      <c r="S9" s="586"/>
      <c r="T9" s="603"/>
      <c r="U9" s="606"/>
      <c r="V9" s="609"/>
      <c r="W9" s="610"/>
      <c r="X9" s="613"/>
      <c r="Y9" s="599"/>
      <c r="Z9" s="600"/>
      <c r="AA9" s="57" t="s">
        <v>3103</v>
      </c>
      <c r="AB9" s="56">
        <v>20000</v>
      </c>
      <c r="AC9" s="288">
        <v>22200</v>
      </c>
      <c r="AD9" s="596"/>
      <c r="AE9" s="585"/>
      <c r="AF9" s="596"/>
      <c r="AG9" s="58">
        <v>0.19</v>
      </c>
      <c r="AH9" s="596"/>
      <c r="AI9" s="585"/>
      <c r="AJ9" s="585"/>
      <c r="AK9" s="585"/>
      <c r="AL9" s="585"/>
      <c r="AM9" s="41"/>
      <c r="AN9" s="41"/>
      <c r="AO9" s="41"/>
    </row>
    <row r="10" spans="1:41" s="51" customFormat="1" ht="29.25" customHeight="1">
      <c r="A10" s="544" t="s">
        <v>3104</v>
      </c>
      <c r="B10" s="578" t="s">
        <v>3</v>
      </c>
      <c r="C10" s="581" t="s">
        <v>184</v>
      </c>
      <c r="D10" s="54"/>
      <c r="E10" s="583">
        <v>170700</v>
      </c>
      <c r="F10" s="586" t="s">
        <v>3100</v>
      </c>
      <c r="G10" s="587">
        <v>1610</v>
      </c>
      <c r="H10" s="590" t="s">
        <v>52</v>
      </c>
      <c r="I10" s="586" t="s">
        <v>3100</v>
      </c>
      <c r="J10" s="583">
        <v>5410</v>
      </c>
      <c r="K10" s="586" t="s">
        <v>3100</v>
      </c>
      <c r="L10" s="614">
        <v>50</v>
      </c>
      <c r="M10" s="586" t="s">
        <v>3100</v>
      </c>
      <c r="N10" s="290" t="s">
        <v>185</v>
      </c>
      <c r="O10" s="586" t="s">
        <v>3100</v>
      </c>
      <c r="P10" s="292"/>
      <c r="Q10" s="586" t="s">
        <v>3100</v>
      </c>
      <c r="R10" s="583">
        <v>51330</v>
      </c>
      <c r="S10" s="586" t="s">
        <v>3100</v>
      </c>
      <c r="T10" s="601">
        <v>35390</v>
      </c>
      <c r="U10" s="604">
        <v>350</v>
      </c>
      <c r="V10" s="607" t="s">
        <v>52</v>
      </c>
      <c r="W10" s="610" t="s">
        <v>3100</v>
      </c>
      <c r="X10" s="611">
        <v>8400</v>
      </c>
      <c r="Y10" s="597">
        <v>9200</v>
      </c>
      <c r="Z10" s="600" t="s">
        <v>3100</v>
      </c>
      <c r="AA10" s="61" t="s">
        <v>170</v>
      </c>
      <c r="AB10" s="60">
        <v>46400</v>
      </c>
      <c r="AC10" s="287">
        <v>51600</v>
      </c>
      <c r="AD10" s="596" t="s">
        <v>63</v>
      </c>
      <c r="AE10" s="583">
        <v>6170</v>
      </c>
      <c r="AF10" s="596" t="s">
        <v>63</v>
      </c>
      <c r="AG10" s="59" t="s">
        <v>3152</v>
      </c>
      <c r="AH10" s="596" t="s">
        <v>63</v>
      </c>
      <c r="AI10" s="583">
        <v>1280</v>
      </c>
      <c r="AJ10" s="583">
        <v>2560</v>
      </c>
      <c r="AK10" s="583">
        <v>3840</v>
      </c>
      <c r="AL10" s="583">
        <v>5120</v>
      </c>
      <c r="AM10" s="41"/>
      <c r="AN10" s="41"/>
      <c r="AO10" s="41"/>
    </row>
    <row r="11" spans="1:41" s="51" customFormat="1" ht="29.25" customHeight="1">
      <c r="A11" s="545"/>
      <c r="B11" s="579"/>
      <c r="C11" s="582"/>
      <c r="D11" s="54"/>
      <c r="E11" s="584"/>
      <c r="F11" s="586"/>
      <c r="G11" s="588"/>
      <c r="H11" s="591"/>
      <c r="I11" s="586"/>
      <c r="J11" s="584"/>
      <c r="K11" s="586"/>
      <c r="L11" s="615"/>
      <c r="M11" s="586"/>
      <c r="N11" s="284">
        <v>28310</v>
      </c>
      <c r="O11" s="586"/>
      <c r="P11" s="293">
        <v>280</v>
      </c>
      <c r="Q11" s="586"/>
      <c r="R11" s="617"/>
      <c r="S11" s="586"/>
      <c r="T11" s="602"/>
      <c r="U11" s="605"/>
      <c r="V11" s="608"/>
      <c r="W11" s="610"/>
      <c r="X11" s="612"/>
      <c r="Y11" s="598"/>
      <c r="Z11" s="600"/>
      <c r="AA11" s="57" t="s">
        <v>3101</v>
      </c>
      <c r="AB11" s="56">
        <v>25600</v>
      </c>
      <c r="AC11" s="288">
        <v>28400</v>
      </c>
      <c r="AD11" s="596"/>
      <c r="AE11" s="584"/>
      <c r="AF11" s="596"/>
      <c r="AG11" s="58">
        <v>0.19</v>
      </c>
      <c r="AH11" s="596"/>
      <c r="AI11" s="584"/>
      <c r="AJ11" s="584"/>
      <c r="AK11" s="584"/>
      <c r="AL11" s="584"/>
      <c r="AM11" s="41"/>
      <c r="AN11" s="41"/>
      <c r="AO11" s="41"/>
    </row>
    <row r="12" spans="1:41" s="51" customFormat="1" ht="29.25" customHeight="1">
      <c r="A12" s="545"/>
      <c r="B12" s="579"/>
      <c r="C12" s="593" t="s">
        <v>186</v>
      </c>
      <c r="D12" s="54"/>
      <c r="E12" s="584"/>
      <c r="F12" s="586"/>
      <c r="G12" s="588"/>
      <c r="H12" s="591"/>
      <c r="I12" s="586"/>
      <c r="J12" s="584"/>
      <c r="K12" s="586"/>
      <c r="L12" s="615"/>
      <c r="M12" s="586"/>
      <c r="N12" s="291" t="s">
        <v>187</v>
      </c>
      <c r="O12" s="586"/>
      <c r="P12" s="293"/>
      <c r="Q12" s="586" t="s">
        <v>3100</v>
      </c>
      <c r="R12" s="595">
        <v>45780</v>
      </c>
      <c r="S12" s="586"/>
      <c r="T12" s="602"/>
      <c r="U12" s="605"/>
      <c r="V12" s="608"/>
      <c r="W12" s="610"/>
      <c r="X12" s="612"/>
      <c r="Y12" s="598"/>
      <c r="Z12" s="600"/>
      <c r="AA12" s="57" t="s">
        <v>3102</v>
      </c>
      <c r="AB12" s="56">
        <v>22300</v>
      </c>
      <c r="AC12" s="288">
        <v>24800</v>
      </c>
      <c r="AD12" s="596"/>
      <c r="AE12" s="584"/>
      <c r="AF12" s="596" t="s">
        <v>63</v>
      </c>
      <c r="AG12" s="55" t="s">
        <v>3152</v>
      </c>
      <c r="AH12" s="596" t="s">
        <v>63</v>
      </c>
      <c r="AI12" s="595">
        <v>1050</v>
      </c>
      <c r="AJ12" s="595">
        <v>2100</v>
      </c>
      <c r="AK12" s="595">
        <v>3140</v>
      </c>
      <c r="AL12" s="595">
        <v>4190</v>
      </c>
      <c r="AM12" s="41"/>
      <c r="AN12" s="41"/>
      <c r="AO12" s="41"/>
    </row>
    <row r="13" spans="1:41" s="51" customFormat="1" ht="29.25" customHeight="1">
      <c r="A13" s="545"/>
      <c r="B13" s="580"/>
      <c r="C13" s="594"/>
      <c r="D13" s="54"/>
      <c r="E13" s="585"/>
      <c r="F13" s="586"/>
      <c r="G13" s="589"/>
      <c r="H13" s="592"/>
      <c r="I13" s="586"/>
      <c r="J13" s="585"/>
      <c r="K13" s="586"/>
      <c r="L13" s="616"/>
      <c r="M13" s="586"/>
      <c r="N13" s="285">
        <v>24130</v>
      </c>
      <c r="O13" s="586"/>
      <c r="P13" s="294">
        <v>240</v>
      </c>
      <c r="Q13" s="586"/>
      <c r="R13" s="585"/>
      <c r="S13" s="586"/>
      <c r="T13" s="603"/>
      <c r="U13" s="606"/>
      <c r="V13" s="609"/>
      <c r="W13" s="610"/>
      <c r="X13" s="613"/>
      <c r="Y13" s="599"/>
      <c r="Z13" s="600"/>
      <c r="AA13" s="57" t="s">
        <v>3103</v>
      </c>
      <c r="AB13" s="56">
        <v>20000</v>
      </c>
      <c r="AC13" s="288">
        <v>22200</v>
      </c>
      <c r="AD13" s="596"/>
      <c r="AE13" s="585"/>
      <c r="AF13" s="596"/>
      <c r="AG13" s="52">
        <v>0.19</v>
      </c>
      <c r="AH13" s="596"/>
      <c r="AI13" s="585"/>
      <c r="AJ13" s="585"/>
      <c r="AK13" s="585"/>
      <c r="AL13" s="585"/>
      <c r="AM13" s="41"/>
      <c r="AN13" s="41"/>
      <c r="AO13" s="41"/>
    </row>
    <row r="14" spans="1:41" s="51" customFormat="1" ht="29.25" customHeight="1">
      <c r="A14" s="544" t="s">
        <v>3105</v>
      </c>
      <c r="B14" s="578" t="s">
        <v>3</v>
      </c>
      <c r="C14" s="581" t="s">
        <v>184</v>
      </c>
      <c r="D14" s="54"/>
      <c r="E14" s="583">
        <v>169880</v>
      </c>
      <c r="F14" s="586" t="s">
        <v>3100</v>
      </c>
      <c r="G14" s="587">
        <v>1610</v>
      </c>
      <c r="H14" s="590" t="s">
        <v>52</v>
      </c>
      <c r="I14" s="586" t="s">
        <v>3100</v>
      </c>
      <c r="J14" s="583">
        <v>5360</v>
      </c>
      <c r="K14" s="586" t="s">
        <v>3100</v>
      </c>
      <c r="L14" s="614">
        <v>50</v>
      </c>
      <c r="M14" s="586" t="s">
        <v>3100</v>
      </c>
      <c r="N14" s="290" t="s">
        <v>185</v>
      </c>
      <c r="O14" s="586" t="s">
        <v>3100</v>
      </c>
      <c r="P14" s="292"/>
      <c r="Q14" s="586" t="s">
        <v>3100</v>
      </c>
      <c r="R14" s="583">
        <v>50980</v>
      </c>
      <c r="S14" s="586" t="s">
        <v>3100</v>
      </c>
      <c r="T14" s="601">
        <v>35390</v>
      </c>
      <c r="U14" s="604">
        <v>350</v>
      </c>
      <c r="V14" s="607" t="s">
        <v>52</v>
      </c>
      <c r="W14" s="610" t="s">
        <v>3100</v>
      </c>
      <c r="X14" s="611">
        <v>8400</v>
      </c>
      <c r="Y14" s="597">
        <v>9200</v>
      </c>
      <c r="Z14" s="600" t="s">
        <v>3100</v>
      </c>
      <c r="AA14" s="61" t="s">
        <v>170</v>
      </c>
      <c r="AB14" s="60">
        <v>46400</v>
      </c>
      <c r="AC14" s="287">
        <v>51600</v>
      </c>
      <c r="AD14" s="596" t="s">
        <v>63</v>
      </c>
      <c r="AE14" s="583">
        <v>6170</v>
      </c>
      <c r="AF14" s="596" t="s">
        <v>63</v>
      </c>
      <c r="AG14" s="279" t="s">
        <v>3152</v>
      </c>
      <c r="AH14" s="596" t="s">
        <v>63</v>
      </c>
      <c r="AI14" s="583">
        <v>1280</v>
      </c>
      <c r="AJ14" s="583">
        <v>2560</v>
      </c>
      <c r="AK14" s="583">
        <v>3840</v>
      </c>
      <c r="AL14" s="583">
        <v>5120</v>
      </c>
      <c r="AM14" s="41"/>
      <c r="AN14" s="41"/>
      <c r="AO14" s="41"/>
    </row>
    <row r="15" spans="1:41" s="51" customFormat="1" ht="29.25" customHeight="1">
      <c r="A15" s="545"/>
      <c r="B15" s="579"/>
      <c r="C15" s="582"/>
      <c r="D15" s="54"/>
      <c r="E15" s="584"/>
      <c r="F15" s="586"/>
      <c r="G15" s="588"/>
      <c r="H15" s="591"/>
      <c r="I15" s="586"/>
      <c r="J15" s="584"/>
      <c r="K15" s="586"/>
      <c r="L15" s="615"/>
      <c r="M15" s="586"/>
      <c r="N15" s="284">
        <v>28310</v>
      </c>
      <c r="O15" s="586"/>
      <c r="P15" s="293">
        <v>280</v>
      </c>
      <c r="Q15" s="586"/>
      <c r="R15" s="617"/>
      <c r="S15" s="586"/>
      <c r="T15" s="602"/>
      <c r="U15" s="605"/>
      <c r="V15" s="608"/>
      <c r="W15" s="610"/>
      <c r="X15" s="612"/>
      <c r="Y15" s="598"/>
      <c r="Z15" s="600"/>
      <c r="AA15" s="57" t="s">
        <v>3101</v>
      </c>
      <c r="AB15" s="56">
        <v>25600</v>
      </c>
      <c r="AC15" s="288">
        <v>28400</v>
      </c>
      <c r="AD15" s="596"/>
      <c r="AE15" s="584"/>
      <c r="AF15" s="596"/>
      <c r="AG15" s="58">
        <v>0.19</v>
      </c>
      <c r="AH15" s="596"/>
      <c r="AI15" s="584"/>
      <c r="AJ15" s="584"/>
      <c r="AK15" s="584"/>
      <c r="AL15" s="584"/>
      <c r="AM15" s="41"/>
      <c r="AN15" s="41"/>
      <c r="AO15" s="41"/>
    </row>
    <row r="16" spans="1:41" s="51" customFormat="1" ht="29.25" customHeight="1">
      <c r="A16" s="545"/>
      <c r="B16" s="579"/>
      <c r="C16" s="593" t="s">
        <v>186</v>
      </c>
      <c r="D16" s="54"/>
      <c r="E16" s="584"/>
      <c r="F16" s="586"/>
      <c r="G16" s="588"/>
      <c r="H16" s="591"/>
      <c r="I16" s="586"/>
      <c r="J16" s="584"/>
      <c r="K16" s="586"/>
      <c r="L16" s="615"/>
      <c r="M16" s="586"/>
      <c r="N16" s="291" t="s">
        <v>187</v>
      </c>
      <c r="O16" s="586"/>
      <c r="P16" s="293"/>
      <c r="Q16" s="586" t="s">
        <v>3100</v>
      </c>
      <c r="R16" s="595">
        <v>45430</v>
      </c>
      <c r="S16" s="586"/>
      <c r="T16" s="602"/>
      <c r="U16" s="605"/>
      <c r="V16" s="608"/>
      <c r="W16" s="610"/>
      <c r="X16" s="612"/>
      <c r="Y16" s="598"/>
      <c r="Z16" s="600"/>
      <c r="AA16" s="57" t="s">
        <v>3102</v>
      </c>
      <c r="AB16" s="56">
        <v>22300</v>
      </c>
      <c r="AC16" s="288">
        <v>24800</v>
      </c>
      <c r="AD16" s="596"/>
      <c r="AE16" s="584"/>
      <c r="AF16" s="596" t="s">
        <v>63</v>
      </c>
      <c r="AG16" s="55" t="s">
        <v>3152</v>
      </c>
      <c r="AH16" s="596" t="s">
        <v>63</v>
      </c>
      <c r="AI16" s="595">
        <v>1050</v>
      </c>
      <c r="AJ16" s="595">
        <v>2100</v>
      </c>
      <c r="AK16" s="595">
        <v>3140</v>
      </c>
      <c r="AL16" s="595">
        <v>4190</v>
      </c>
      <c r="AM16" s="41"/>
      <c r="AN16" s="41"/>
      <c r="AO16" s="41"/>
    </row>
    <row r="17" spans="1:41" s="51" customFormat="1" ht="29.25" customHeight="1">
      <c r="A17" s="545"/>
      <c r="B17" s="580"/>
      <c r="C17" s="594"/>
      <c r="D17" s="54"/>
      <c r="E17" s="585"/>
      <c r="F17" s="586"/>
      <c r="G17" s="589"/>
      <c r="H17" s="592"/>
      <c r="I17" s="586"/>
      <c r="J17" s="585"/>
      <c r="K17" s="586"/>
      <c r="L17" s="616"/>
      <c r="M17" s="586"/>
      <c r="N17" s="285">
        <v>24130</v>
      </c>
      <c r="O17" s="586"/>
      <c r="P17" s="294">
        <v>240</v>
      </c>
      <c r="Q17" s="586"/>
      <c r="R17" s="585"/>
      <c r="S17" s="586"/>
      <c r="T17" s="603"/>
      <c r="U17" s="606"/>
      <c r="V17" s="609"/>
      <c r="W17" s="610"/>
      <c r="X17" s="613"/>
      <c r="Y17" s="599"/>
      <c r="Z17" s="600"/>
      <c r="AA17" s="57" t="s">
        <v>3103</v>
      </c>
      <c r="AB17" s="56">
        <v>20000</v>
      </c>
      <c r="AC17" s="288">
        <v>22200</v>
      </c>
      <c r="AD17" s="596"/>
      <c r="AE17" s="585"/>
      <c r="AF17" s="596"/>
      <c r="AG17" s="58">
        <v>0.19</v>
      </c>
      <c r="AH17" s="596"/>
      <c r="AI17" s="585"/>
      <c r="AJ17" s="585"/>
      <c r="AK17" s="585"/>
      <c r="AL17" s="585"/>
      <c r="AM17" s="41"/>
      <c r="AN17" s="41"/>
      <c r="AO17" s="41"/>
    </row>
    <row r="18" spans="1:41" s="51" customFormat="1" ht="29.25" customHeight="1">
      <c r="A18" s="544" t="s">
        <v>3106</v>
      </c>
      <c r="B18" s="578" t="s">
        <v>3</v>
      </c>
      <c r="C18" s="581" t="s">
        <v>184</v>
      </c>
      <c r="D18" s="54"/>
      <c r="E18" s="583">
        <v>167420</v>
      </c>
      <c r="F18" s="586" t="s">
        <v>3100</v>
      </c>
      <c r="G18" s="587">
        <v>1580</v>
      </c>
      <c r="H18" s="590" t="s">
        <v>52</v>
      </c>
      <c r="I18" s="586" t="s">
        <v>3100</v>
      </c>
      <c r="J18" s="583">
        <v>5220</v>
      </c>
      <c r="K18" s="586" t="s">
        <v>3100</v>
      </c>
      <c r="L18" s="614">
        <v>50</v>
      </c>
      <c r="M18" s="586" t="s">
        <v>3100</v>
      </c>
      <c r="N18" s="290" t="s">
        <v>185</v>
      </c>
      <c r="O18" s="586" t="s">
        <v>3100</v>
      </c>
      <c r="P18" s="292"/>
      <c r="Q18" s="586" t="s">
        <v>3100</v>
      </c>
      <c r="R18" s="583">
        <v>49940</v>
      </c>
      <c r="S18" s="586" t="s">
        <v>3100</v>
      </c>
      <c r="T18" s="601">
        <v>35390</v>
      </c>
      <c r="U18" s="604">
        <v>350</v>
      </c>
      <c r="V18" s="607" t="s">
        <v>52</v>
      </c>
      <c r="W18" s="610" t="s">
        <v>3100</v>
      </c>
      <c r="X18" s="611">
        <v>8400</v>
      </c>
      <c r="Y18" s="597">
        <v>9200</v>
      </c>
      <c r="Z18" s="600" t="s">
        <v>3100</v>
      </c>
      <c r="AA18" s="61" t="s">
        <v>170</v>
      </c>
      <c r="AB18" s="60">
        <v>46400</v>
      </c>
      <c r="AC18" s="287">
        <v>51600</v>
      </c>
      <c r="AD18" s="596" t="s">
        <v>63</v>
      </c>
      <c r="AE18" s="583">
        <v>6170</v>
      </c>
      <c r="AF18" s="596" t="s">
        <v>63</v>
      </c>
      <c r="AG18" s="59" t="s">
        <v>3152</v>
      </c>
      <c r="AH18" s="596" t="s">
        <v>63</v>
      </c>
      <c r="AI18" s="583">
        <v>1280</v>
      </c>
      <c r="AJ18" s="583">
        <v>2560</v>
      </c>
      <c r="AK18" s="583">
        <v>3840</v>
      </c>
      <c r="AL18" s="583">
        <v>5120</v>
      </c>
      <c r="AM18" s="41"/>
      <c r="AN18" s="41"/>
      <c r="AO18" s="41"/>
    </row>
    <row r="19" spans="1:41" s="51" customFormat="1" ht="29.25" customHeight="1">
      <c r="A19" s="545"/>
      <c r="B19" s="579"/>
      <c r="C19" s="582"/>
      <c r="D19" s="54"/>
      <c r="E19" s="584"/>
      <c r="F19" s="586"/>
      <c r="G19" s="588"/>
      <c r="H19" s="591"/>
      <c r="I19" s="586"/>
      <c r="J19" s="584"/>
      <c r="K19" s="586"/>
      <c r="L19" s="615"/>
      <c r="M19" s="586"/>
      <c r="N19" s="284">
        <v>28310</v>
      </c>
      <c r="O19" s="586"/>
      <c r="P19" s="293">
        <v>280</v>
      </c>
      <c r="Q19" s="586"/>
      <c r="R19" s="617"/>
      <c r="S19" s="586"/>
      <c r="T19" s="602"/>
      <c r="U19" s="605"/>
      <c r="V19" s="608"/>
      <c r="W19" s="610"/>
      <c r="X19" s="612"/>
      <c r="Y19" s="598"/>
      <c r="Z19" s="600"/>
      <c r="AA19" s="57" t="s">
        <v>3101</v>
      </c>
      <c r="AB19" s="56">
        <v>25600</v>
      </c>
      <c r="AC19" s="288">
        <v>28400</v>
      </c>
      <c r="AD19" s="596"/>
      <c r="AE19" s="584"/>
      <c r="AF19" s="596"/>
      <c r="AG19" s="58">
        <v>0.19</v>
      </c>
      <c r="AH19" s="596"/>
      <c r="AI19" s="584"/>
      <c r="AJ19" s="584"/>
      <c r="AK19" s="584"/>
      <c r="AL19" s="584"/>
      <c r="AM19" s="41"/>
      <c r="AN19" s="41"/>
      <c r="AO19" s="41"/>
    </row>
    <row r="20" spans="1:41" s="51" customFormat="1" ht="29.25" customHeight="1">
      <c r="A20" s="545"/>
      <c r="B20" s="579"/>
      <c r="C20" s="593" t="s">
        <v>186</v>
      </c>
      <c r="D20" s="54"/>
      <c r="E20" s="584"/>
      <c r="F20" s="586"/>
      <c r="G20" s="588"/>
      <c r="H20" s="591"/>
      <c r="I20" s="586"/>
      <c r="J20" s="584"/>
      <c r="K20" s="586"/>
      <c r="L20" s="615"/>
      <c r="M20" s="586"/>
      <c r="N20" s="291" t="s">
        <v>187</v>
      </c>
      <c r="O20" s="586"/>
      <c r="P20" s="293"/>
      <c r="Q20" s="586" t="s">
        <v>3100</v>
      </c>
      <c r="R20" s="595">
        <v>44390</v>
      </c>
      <c r="S20" s="586"/>
      <c r="T20" s="602"/>
      <c r="U20" s="605"/>
      <c r="V20" s="608"/>
      <c r="W20" s="610"/>
      <c r="X20" s="612"/>
      <c r="Y20" s="598"/>
      <c r="Z20" s="600"/>
      <c r="AA20" s="57" t="s">
        <v>3102</v>
      </c>
      <c r="AB20" s="56">
        <v>22300</v>
      </c>
      <c r="AC20" s="288">
        <v>24800</v>
      </c>
      <c r="AD20" s="596"/>
      <c r="AE20" s="584"/>
      <c r="AF20" s="596" t="s">
        <v>63</v>
      </c>
      <c r="AG20" s="55" t="s">
        <v>3152</v>
      </c>
      <c r="AH20" s="596" t="s">
        <v>63</v>
      </c>
      <c r="AI20" s="595">
        <v>1050</v>
      </c>
      <c r="AJ20" s="595">
        <v>2100</v>
      </c>
      <c r="AK20" s="595">
        <v>3140</v>
      </c>
      <c r="AL20" s="595">
        <v>4190</v>
      </c>
      <c r="AM20" s="41"/>
      <c r="AN20" s="41"/>
      <c r="AO20" s="41"/>
    </row>
    <row r="21" spans="1:41" s="51" customFormat="1" ht="29.25" customHeight="1">
      <c r="A21" s="545"/>
      <c r="B21" s="580"/>
      <c r="C21" s="594"/>
      <c r="D21" s="54"/>
      <c r="E21" s="585"/>
      <c r="F21" s="586"/>
      <c r="G21" s="589"/>
      <c r="H21" s="592"/>
      <c r="I21" s="586"/>
      <c r="J21" s="585"/>
      <c r="K21" s="586"/>
      <c r="L21" s="616"/>
      <c r="M21" s="586"/>
      <c r="N21" s="285">
        <v>24130</v>
      </c>
      <c r="O21" s="586"/>
      <c r="P21" s="294">
        <v>240</v>
      </c>
      <c r="Q21" s="586"/>
      <c r="R21" s="585"/>
      <c r="S21" s="586"/>
      <c r="T21" s="603"/>
      <c r="U21" s="606"/>
      <c r="V21" s="609"/>
      <c r="W21" s="610"/>
      <c r="X21" s="613"/>
      <c r="Y21" s="599"/>
      <c r="Z21" s="600"/>
      <c r="AA21" s="57" t="s">
        <v>3103</v>
      </c>
      <c r="AB21" s="56">
        <v>20000</v>
      </c>
      <c r="AC21" s="288">
        <v>22200</v>
      </c>
      <c r="AD21" s="596"/>
      <c r="AE21" s="585"/>
      <c r="AF21" s="596"/>
      <c r="AG21" s="52">
        <v>0.19</v>
      </c>
      <c r="AH21" s="596"/>
      <c r="AI21" s="585"/>
      <c r="AJ21" s="585"/>
      <c r="AK21" s="585"/>
      <c r="AL21" s="585"/>
      <c r="AM21" s="41"/>
      <c r="AN21" s="41"/>
      <c r="AO21" s="41"/>
    </row>
    <row r="22" spans="1:41" s="51" customFormat="1" ht="29.25" customHeight="1">
      <c r="A22" s="544" t="s">
        <v>3107</v>
      </c>
      <c r="B22" s="578" t="s">
        <v>3</v>
      </c>
      <c r="C22" s="581" t="s">
        <v>184</v>
      </c>
      <c r="D22" s="54"/>
      <c r="E22" s="583">
        <v>165770</v>
      </c>
      <c r="F22" s="586" t="s">
        <v>3100</v>
      </c>
      <c r="G22" s="587">
        <v>1560</v>
      </c>
      <c r="H22" s="590" t="s">
        <v>52</v>
      </c>
      <c r="I22" s="586" t="s">
        <v>3100</v>
      </c>
      <c r="J22" s="583">
        <v>5130</v>
      </c>
      <c r="K22" s="586" t="s">
        <v>3100</v>
      </c>
      <c r="L22" s="614">
        <v>50</v>
      </c>
      <c r="M22" s="586" t="s">
        <v>3100</v>
      </c>
      <c r="N22" s="290" t="s">
        <v>185</v>
      </c>
      <c r="O22" s="586" t="s">
        <v>3100</v>
      </c>
      <c r="P22" s="292"/>
      <c r="Q22" s="586" t="s">
        <v>3100</v>
      </c>
      <c r="R22" s="583">
        <v>49240</v>
      </c>
      <c r="S22" s="586" t="s">
        <v>3100</v>
      </c>
      <c r="T22" s="601">
        <v>35390</v>
      </c>
      <c r="U22" s="604">
        <v>350</v>
      </c>
      <c r="V22" s="607" t="s">
        <v>52</v>
      </c>
      <c r="W22" s="610" t="s">
        <v>3100</v>
      </c>
      <c r="X22" s="611">
        <v>8400</v>
      </c>
      <c r="Y22" s="597">
        <v>9200</v>
      </c>
      <c r="Z22" s="600" t="s">
        <v>3100</v>
      </c>
      <c r="AA22" s="61" t="s">
        <v>170</v>
      </c>
      <c r="AB22" s="60">
        <v>46400</v>
      </c>
      <c r="AC22" s="287">
        <v>51600</v>
      </c>
      <c r="AD22" s="596" t="s">
        <v>63</v>
      </c>
      <c r="AE22" s="583">
        <v>6170</v>
      </c>
      <c r="AF22" s="596" t="s">
        <v>63</v>
      </c>
      <c r="AG22" s="284" t="s">
        <v>3152</v>
      </c>
      <c r="AH22" s="596" t="s">
        <v>63</v>
      </c>
      <c r="AI22" s="583">
        <v>1280</v>
      </c>
      <c r="AJ22" s="583">
        <v>2560</v>
      </c>
      <c r="AK22" s="583">
        <v>3840</v>
      </c>
      <c r="AL22" s="583">
        <v>5120</v>
      </c>
      <c r="AM22" s="41"/>
      <c r="AN22" s="41"/>
      <c r="AO22" s="41"/>
    </row>
    <row r="23" spans="1:41" s="51" customFormat="1" ht="29.25" customHeight="1">
      <c r="A23" s="545"/>
      <c r="B23" s="579"/>
      <c r="C23" s="582"/>
      <c r="D23" s="54"/>
      <c r="E23" s="584"/>
      <c r="F23" s="586"/>
      <c r="G23" s="588"/>
      <c r="H23" s="591"/>
      <c r="I23" s="586"/>
      <c r="J23" s="584"/>
      <c r="K23" s="586"/>
      <c r="L23" s="615"/>
      <c r="M23" s="586"/>
      <c r="N23" s="284">
        <v>28310</v>
      </c>
      <c r="O23" s="586"/>
      <c r="P23" s="293">
        <v>280</v>
      </c>
      <c r="Q23" s="586"/>
      <c r="R23" s="617"/>
      <c r="S23" s="586"/>
      <c r="T23" s="602"/>
      <c r="U23" s="605"/>
      <c r="V23" s="608"/>
      <c r="W23" s="610"/>
      <c r="X23" s="612"/>
      <c r="Y23" s="598"/>
      <c r="Z23" s="600"/>
      <c r="AA23" s="57" t="s">
        <v>3101</v>
      </c>
      <c r="AB23" s="56">
        <v>25600</v>
      </c>
      <c r="AC23" s="288">
        <v>28400</v>
      </c>
      <c r="AD23" s="596"/>
      <c r="AE23" s="584"/>
      <c r="AF23" s="596"/>
      <c r="AG23" s="58">
        <v>0.19</v>
      </c>
      <c r="AH23" s="596"/>
      <c r="AI23" s="584"/>
      <c r="AJ23" s="584"/>
      <c r="AK23" s="584"/>
      <c r="AL23" s="584"/>
      <c r="AM23" s="41"/>
      <c r="AN23" s="41"/>
      <c r="AO23" s="41"/>
    </row>
    <row r="24" spans="1:41" s="51" customFormat="1" ht="29.25" customHeight="1">
      <c r="A24" s="545"/>
      <c r="B24" s="579"/>
      <c r="C24" s="593" t="s">
        <v>186</v>
      </c>
      <c r="D24" s="54"/>
      <c r="E24" s="584"/>
      <c r="F24" s="586"/>
      <c r="G24" s="588"/>
      <c r="H24" s="591"/>
      <c r="I24" s="586"/>
      <c r="J24" s="584"/>
      <c r="K24" s="586"/>
      <c r="L24" s="615"/>
      <c r="M24" s="586"/>
      <c r="N24" s="291" t="s">
        <v>187</v>
      </c>
      <c r="O24" s="586"/>
      <c r="P24" s="293"/>
      <c r="Q24" s="586" t="s">
        <v>3100</v>
      </c>
      <c r="R24" s="595">
        <v>43690</v>
      </c>
      <c r="S24" s="586"/>
      <c r="T24" s="602"/>
      <c r="U24" s="605"/>
      <c r="V24" s="608"/>
      <c r="W24" s="610"/>
      <c r="X24" s="612"/>
      <c r="Y24" s="598"/>
      <c r="Z24" s="600"/>
      <c r="AA24" s="57" t="s">
        <v>3102</v>
      </c>
      <c r="AB24" s="56">
        <v>22300</v>
      </c>
      <c r="AC24" s="288">
        <v>24800</v>
      </c>
      <c r="AD24" s="596"/>
      <c r="AE24" s="584"/>
      <c r="AF24" s="596" t="s">
        <v>63</v>
      </c>
      <c r="AG24" s="55" t="s">
        <v>3152</v>
      </c>
      <c r="AH24" s="596" t="s">
        <v>63</v>
      </c>
      <c r="AI24" s="595">
        <v>1050</v>
      </c>
      <c r="AJ24" s="595">
        <v>2100</v>
      </c>
      <c r="AK24" s="595">
        <v>3140</v>
      </c>
      <c r="AL24" s="595">
        <v>4190</v>
      </c>
      <c r="AM24" s="41"/>
      <c r="AN24" s="41"/>
      <c r="AO24" s="41"/>
    </row>
    <row r="25" spans="1:41" s="51" customFormat="1" ht="29.25" customHeight="1">
      <c r="A25" s="545"/>
      <c r="B25" s="580"/>
      <c r="C25" s="594"/>
      <c r="D25" s="54"/>
      <c r="E25" s="585"/>
      <c r="F25" s="586"/>
      <c r="G25" s="589"/>
      <c r="H25" s="592"/>
      <c r="I25" s="586"/>
      <c r="J25" s="585"/>
      <c r="K25" s="586"/>
      <c r="L25" s="616"/>
      <c r="M25" s="586"/>
      <c r="N25" s="285">
        <v>24130</v>
      </c>
      <c r="O25" s="586"/>
      <c r="P25" s="294">
        <v>240</v>
      </c>
      <c r="Q25" s="586"/>
      <c r="R25" s="585"/>
      <c r="S25" s="586"/>
      <c r="T25" s="603"/>
      <c r="U25" s="606"/>
      <c r="V25" s="609"/>
      <c r="W25" s="610"/>
      <c r="X25" s="613"/>
      <c r="Y25" s="599"/>
      <c r="Z25" s="600"/>
      <c r="AA25" s="57" t="s">
        <v>3103</v>
      </c>
      <c r="AB25" s="56">
        <v>20000</v>
      </c>
      <c r="AC25" s="288">
        <v>22200</v>
      </c>
      <c r="AD25" s="596"/>
      <c r="AE25" s="585"/>
      <c r="AF25" s="596"/>
      <c r="AG25" s="58">
        <v>0.2</v>
      </c>
      <c r="AH25" s="596"/>
      <c r="AI25" s="585"/>
      <c r="AJ25" s="585"/>
      <c r="AK25" s="585"/>
      <c r="AL25" s="585"/>
      <c r="AM25" s="41"/>
      <c r="AN25" s="41"/>
      <c r="AO25" s="41"/>
    </row>
    <row r="26" spans="1:41" s="51" customFormat="1" ht="29.25" customHeight="1">
      <c r="A26" s="544" t="s">
        <v>3108</v>
      </c>
      <c r="B26" s="578" t="s">
        <v>3</v>
      </c>
      <c r="C26" s="581" t="s">
        <v>184</v>
      </c>
      <c r="D26" s="54"/>
      <c r="E26" s="583">
        <v>162480</v>
      </c>
      <c r="F26" s="586" t="s">
        <v>3100</v>
      </c>
      <c r="G26" s="587">
        <v>1530</v>
      </c>
      <c r="H26" s="590" t="s">
        <v>52</v>
      </c>
      <c r="I26" s="586" t="s">
        <v>3100</v>
      </c>
      <c r="J26" s="583">
        <v>4940</v>
      </c>
      <c r="K26" s="586" t="s">
        <v>3100</v>
      </c>
      <c r="L26" s="614">
        <v>40</v>
      </c>
      <c r="M26" s="586" t="s">
        <v>3100</v>
      </c>
      <c r="N26" s="290" t="s">
        <v>185</v>
      </c>
      <c r="O26" s="586" t="s">
        <v>3100</v>
      </c>
      <c r="P26" s="292"/>
      <c r="Q26" s="586" t="s">
        <v>3100</v>
      </c>
      <c r="R26" s="583">
        <v>47850</v>
      </c>
      <c r="S26" s="586" t="s">
        <v>3100</v>
      </c>
      <c r="T26" s="601">
        <v>35390</v>
      </c>
      <c r="U26" s="604">
        <v>350</v>
      </c>
      <c r="V26" s="607" t="s">
        <v>52</v>
      </c>
      <c r="W26" s="610" t="s">
        <v>3100</v>
      </c>
      <c r="X26" s="611">
        <v>8400</v>
      </c>
      <c r="Y26" s="597">
        <v>9200</v>
      </c>
      <c r="Z26" s="600" t="s">
        <v>3100</v>
      </c>
      <c r="AA26" s="61" t="s">
        <v>170</v>
      </c>
      <c r="AB26" s="60">
        <v>46400</v>
      </c>
      <c r="AC26" s="287">
        <v>51600</v>
      </c>
      <c r="AD26" s="596" t="s">
        <v>63</v>
      </c>
      <c r="AE26" s="583">
        <v>6170</v>
      </c>
      <c r="AF26" s="596" t="s">
        <v>63</v>
      </c>
      <c r="AG26" s="59" t="s">
        <v>3152</v>
      </c>
      <c r="AH26" s="596" t="s">
        <v>63</v>
      </c>
      <c r="AI26" s="583">
        <v>1280</v>
      </c>
      <c r="AJ26" s="583">
        <v>2560</v>
      </c>
      <c r="AK26" s="583">
        <v>3840</v>
      </c>
      <c r="AL26" s="583">
        <v>5120</v>
      </c>
      <c r="AM26" s="41"/>
      <c r="AN26" s="41"/>
      <c r="AO26" s="41"/>
    </row>
    <row r="27" spans="1:41" s="51" customFormat="1" ht="29.25" customHeight="1">
      <c r="A27" s="545"/>
      <c r="B27" s="579"/>
      <c r="C27" s="582"/>
      <c r="D27" s="54"/>
      <c r="E27" s="584"/>
      <c r="F27" s="586"/>
      <c r="G27" s="588"/>
      <c r="H27" s="591"/>
      <c r="I27" s="586"/>
      <c r="J27" s="584"/>
      <c r="K27" s="586"/>
      <c r="L27" s="615"/>
      <c r="M27" s="586"/>
      <c r="N27" s="284">
        <v>28310</v>
      </c>
      <c r="O27" s="586"/>
      <c r="P27" s="293">
        <v>280</v>
      </c>
      <c r="Q27" s="586"/>
      <c r="R27" s="617"/>
      <c r="S27" s="586"/>
      <c r="T27" s="602"/>
      <c r="U27" s="605"/>
      <c r="V27" s="608"/>
      <c r="W27" s="610"/>
      <c r="X27" s="612"/>
      <c r="Y27" s="598"/>
      <c r="Z27" s="600"/>
      <c r="AA27" s="57" t="s">
        <v>3101</v>
      </c>
      <c r="AB27" s="56">
        <v>25600</v>
      </c>
      <c r="AC27" s="288">
        <v>28400</v>
      </c>
      <c r="AD27" s="596"/>
      <c r="AE27" s="584"/>
      <c r="AF27" s="596"/>
      <c r="AG27" s="58">
        <v>0.2</v>
      </c>
      <c r="AH27" s="596"/>
      <c r="AI27" s="584"/>
      <c r="AJ27" s="584"/>
      <c r="AK27" s="584"/>
      <c r="AL27" s="584"/>
      <c r="AM27" s="41"/>
      <c r="AN27" s="41"/>
      <c r="AO27" s="41"/>
    </row>
    <row r="28" spans="1:41" s="51" customFormat="1" ht="29.25" customHeight="1">
      <c r="A28" s="545"/>
      <c r="B28" s="579"/>
      <c r="C28" s="593" t="s">
        <v>186</v>
      </c>
      <c r="D28" s="54"/>
      <c r="E28" s="584"/>
      <c r="F28" s="586"/>
      <c r="G28" s="588"/>
      <c r="H28" s="591"/>
      <c r="I28" s="586"/>
      <c r="J28" s="584"/>
      <c r="K28" s="586"/>
      <c r="L28" s="615"/>
      <c r="M28" s="586"/>
      <c r="N28" s="291" t="s">
        <v>187</v>
      </c>
      <c r="O28" s="586"/>
      <c r="P28" s="293"/>
      <c r="Q28" s="586" t="s">
        <v>3100</v>
      </c>
      <c r="R28" s="595">
        <v>42300</v>
      </c>
      <c r="S28" s="586"/>
      <c r="T28" s="602"/>
      <c r="U28" s="605"/>
      <c r="V28" s="608"/>
      <c r="W28" s="610"/>
      <c r="X28" s="612"/>
      <c r="Y28" s="598"/>
      <c r="Z28" s="600"/>
      <c r="AA28" s="57" t="s">
        <v>3102</v>
      </c>
      <c r="AB28" s="56">
        <v>22300</v>
      </c>
      <c r="AC28" s="288">
        <v>24800</v>
      </c>
      <c r="AD28" s="596"/>
      <c r="AE28" s="584"/>
      <c r="AF28" s="596" t="s">
        <v>63</v>
      </c>
      <c r="AG28" s="55" t="s">
        <v>3152</v>
      </c>
      <c r="AH28" s="596" t="s">
        <v>63</v>
      </c>
      <c r="AI28" s="595">
        <v>1050</v>
      </c>
      <c r="AJ28" s="595">
        <v>2100</v>
      </c>
      <c r="AK28" s="595">
        <v>3140</v>
      </c>
      <c r="AL28" s="595">
        <v>4190</v>
      </c>
      <c r="AM28" s="41"/>
      <c r="AN28" s="41"/>
      <c r="AO28" s="41"/>
    </row>
    <row r="29" spans="1:41" s="51" customFormat="1" ht="29.25" customHeight="1">
      <c r="A29" s="545"/>
      <c r="B29" s="580"/>
      <c r="C29" s="594"/>
      <c r="D29" s="54"/>
      <c r="E29" s="585"/>
      <c r="F29" s="586"/>
      <c r="G29" s="589"/>
      <c r="H29" s="592"/>
      <c r="I29" s="586"/>
      <c r="J29" s="585"/>
      <c r="K29" s="586"/>
      <c r="L29" s="616"/>
      <c r="M29" s="586"/>
      <c r="N29" s="285">
        <v>24130</v>
      </c>
      <c r="O29" s="586"/>
      <c r="P29" s="294">
        <v>240</v>
      </c>
      <c r="Q29" s="586"/>
      <c r="R29" s="585"/>
      <c r="S29" s="586"/>
      <c r="T29" s="603"/>
      <c r="U29" s="606"/>
      <c r="V29" s="609"/>
      <c r="W29" s="610"/>
      <c r="X29" s="613"/>
      <c r="Y29" s="599"/>
      <c r="Z29" s="600"/>
      <c r="AA29" s="57" t="s">
        <v>3103</v>
      </c>
      <c r="AB29" s="56">
        <v>20000</v>
      </c>
      <c r="AC29" s="288">
        <v>22200</v>
      </c>
      <c r="AD29" s="596"/>
      <c r="AE29" s="585"/>
      <c r="AF29" s="596"/>
      <c r="AG29" s="52">
        <v>0.2</v>
      </c>
      <c r="AH29" s="596"/>
      <c r="AI29" s="585"/>
      <c r="AJ29" s="585"/>
      <c r="AK29" s="585"/>
      <c r="AL29" s="585"/>
      <c r="AM29" s="41"/>
      <c r="AN29" s="41"/>
      <c r="AO29" s="41"/>
    </row>
    <row r="30" spans="1:41" s="51" customFormat="1" ht="29.25" customHeight="1">
      <c r="A30" s="544" t="s">
        <v>3109</v>
      </c>
      <c r="B30" s="578" t="s">
        <v>3</v>
      </c>
      <c r="C30" s="581" t="s">
        <v>184</v>
      </c>
      <c r="D30" s="54"/>
      <c r="E30" s="583">
        <v>160020</v>
      </c>
      <c r="F30" s="586" t="s">
        <v>3100</v>
      </c>
      <c r="G30" s="587">
        <v>1510</v>
      </c>
      <c r="H30" s="590" t="s">
        <v>52</v>
      </c>
      <c r="I30" s="586" t="s">
        <v>3100</v>
      </c>
      <c r="J30" s="583">
        <v>4800</v>
      </c>
      <c r="K30" s="586" t="s">
        <v>3100</v>
      </c>
      <c r="L30" s="614">
        <v>40</v>
      </c>
      <c r="M30" s="586" t="s">
        <v>3100</v>
      </c>
      <c r="N30" s="290" t="s">
        <v>185</v>
      </c>
      <c r="O30" s="586" t="s">
        <v>3100</v>
      </c>
      <c r="P30" s="292"/>
      <c r="Q30" s="586" t="s">
        <v>3100</v>
      </c>
      <c r="R30" s="583">
        <v>46810</v>
      </c>
      <c r="S30" s="586" t="s">
        <v>3100</v>
      </c>
      <c r="T30" s="601">
        <v>35390</v>
      </c>
      <c r="U30" s="604">
        <v>350</v>
      </c>
      <c r="V30" s="607" t="s">
        <v>52</v>
      </c>
      <c r="W30" s="610" t="s">
        <v>3100</v>
      </c>
      <c r="X30" s="611">
        <v>8400</v>
      </c>
      <c r="Y30" s="597">
        <v>9200</v>
      </c>
      <c r="Z30" s="600" t="s">
        <v>3100</v>
      </c>
      <c r="AA30" s="61" t="s">
        <v>170</v>
      </c>
      <c r="AB30" s="60">
        <v>46400</v>
      </c>
      <c r="AC30" s="287">
        <v>51600</v>
      </c>
      <c r="AD30" s="596" t="s">
        <v>63</v>
      </c>
      <c r="AE30" s="583">
        <v>6170</v>
      </c>
      <c r="AF30" s="596" t="s">
        <v>63</v>
      </c>
      <c r="AG30" s="59" t="s">
        <v>3152</v>
      </c>
      <c r="AH30" s="596" t="s">
        <v>63</v>
      </c>
      <c r="AI30" s="583">
        <v>1280</v>
      </c>
      <c r="AJ30" s="583">
        <v>2560</v>
      </c>
      <c r="AK30" s="583">
        <v>3840</v>
      </c>
      <c r="AL30" s="583">
        <v>5120</v>
      </c>
      <c r="AM30" s="41"/>
      <c r="AN30" s="41"/>
      <c r="AO30" s="41"/>
    </row>
    <row r="31" spans="1:41" s="51" customFormat="1" ht="29.25" customHeight="1">
      <c r="A31" s="545"/>
      <c r="B31" s="579"/>
      <c r="C31" s="582"/>
      <c r="D31" s="54"/>
      <c r="E31" s="584"/>
      <c r="F31" s="586"/>
      <c r="G31" s="588"/>
      <c r="H31" s="591"/>
      <c r="I31" s="586"/>
      <c r="J31" s="584"/>
      <c r="K31" s="586"/>
      <c r="L31" s="615"/>
      <c r="M31" s="586"/>
      <c r="N31" s="284">
        <v>28310</v>
      </c>
      <c r="O31" s="586"/>
      <c r="P31" s="293">
        <v>280</v>
      </c>
      <c r="Q31" s="586"/>
      <c r="R31" s="617"/>
      <c r="S31" s="586"/>
      <c r="T31" s="602"/>
      <c r="U31" s="605"/>
      <c r="V31" s="608"/>
      <c r="W31" s="610"/>
      <c r="X31" s="612"/>
      <c r="Y31" s="598"/>
      <c r="Z31" s="600"/>
      <c r="AA31" s="57" t="s">
        <v>3101</v>
      </c>
      <c r="AB31" s="56">
        <v>25600</v>
      </c>
      <c r="AC31" s="288">
        <v>28400</v>
      </c>
      <c r="AD31" s="596"/>
      <c r="AE31" s="584"/>
      <c r="AF31" s="596"/>
      <c r="AG31" s="58">
        <v>0.2</v>
      </c>
      <c r="AH31" s="596"/>
      <c r="AI31" s="584"/>
      <c r="AJ31" s="584"/>
      <c r="AK31" s="584"/>
      <c r="AL31" s="584"/>
      <c r="AM31" s="41"/>
      <c r="AN31" s="41"/>
      <c r="AO31" s="41"/>
    </row>
    <row r="32" spans="1:41" s="51" customFormat="1" ht="29.25" customHeight="1">
      <c r="A32" s="545"/>
      <c r="B32" s="579"/>
      <c r="C32" s="593" t="s">
        <v>186</v>
      </c>
      <c r="D32" s="54"/>
      <c r="E32" s="584"/>
      <c r="F32" s="586"/>
      <c r="G32" s="588"/>
      <c r="H32" s="591"/>
      <c r="I32" s="586"/>
      <c r="J32" s="584"/>
      <c r="K32" s="586"/>
      <c r="L32" s="615"/>
      <c r="M32" s="586"/>
      <c r="N32" s="291" t="s">
        <v>187</v>
      </c>
      <c r="O32" s="586"/>
      <c r="P32" s="293"/>
      <c r="Q32" s="586" t="s">
        <v>3100</v>
      </c>
      <c r="R32" s="595">
        <v>41260</v>
      </c>
      <c r="S32" s="586"/>
      <c r="T32" s="602"/>
      <c r="U32" s="605"/>
      <c r="V32" s="608"/>
      <c r="W32" s="610"/>
      <c r="X32" s="612"/>
      <c r="Y32" s="598"/>
      <c r="Z32" s="600"/>
      <c r="AA32" s="57" t="s">
        <v>3102</v>
      </c>
      <c r="AB32" s="56">
        <v>22300</v>
      </c>
      <c r="AC32" s="288">
        <v>24800</v>
      </c>
      <c r="AD32" s="596"/>
      <c r="AE32" s="584"/>
      <c r="AF32" s="596" t="s">
        <v>63</v>
      </c>
      <c r="AG32" s="55" t="s">
        <v>3152</v>
      </c>
      <c r="AH32" s="596" t="s">
        <v>63</v>
      </c>
      <c r="AI32" s="595">
        <v>1050</v>
      </c>
      <c r="AJ32" s="595">
        <v>2100</v>
      </c>
      <c r="AK32" s="595">
        <v>3140</v>
      </c>
      <c r="AL32" s="595">
        <v>4190</v>
      </c>
      <c r="AM32" s="41"/>
      <c r="AN32" s="41"/>
      <c r="AO32" s="41"/>
    </row>
    <row r="33" spans="1:41" s="51" customFormat="1" ht="29.25" customHeight="1">
      <c r="A33" s="545"/>
      <c r="B33" s="580"/>
      <c r="C33" s="594"/>
      <c r="D33" s="54"/>
      <c r="E33" s="585"/>
      <c r="F33" s="586"/>
      <c r="G33" s="589"/>
      <c r="H33" s="592"/>
      <c r="I33" s="586"/>
      <c r="J33" s="585"/>
      <c r="K33" s="586"/>
      <c r="L33" s="616"/>
      <c r="M33" s="586"/>
      <c r="N33" s="285">
        <v>24130</v>
      </c>
      <c r="O33" s="586"/>
      <c r="P33" s="294">
        <v>240</v>
      </c>
      <c r="Q33" s="586"/>
      <c r="R33" s="585"/>
      <c r="S33" s="586"/>
      <c r="T33" s="603"/>
      <c r="U33" s="606"/>
      <c r="V33" s="609"/>
      <c r="W33" s="610"/>
      <c r="X33" s="613"/>
      <c r="Y33" s="599"/>
      <c r="Z33" s="600"/>
      <c r="AA33" s="283" t="s">
        <v>3103</v>
      </c>
      <c r="AB33" s="53">
        <v>20000</v>
      </c>
      <c r="AC33" s="289">
        <v>22200</v>
      </c>
      <c r="AD33" s="596"/>
      <c r="AE33" s="585"/>
      <c r="AF33" s="596"/>
      <c r="AG33" s="52">
        <v>0.21</v>
      </c>
      <c r="AH33" s="596"/>
      <c r="AI33" s="585"/>
      <c r="AJ33" s="585"/>
      <c r="AK33" s="585"/>
      <c r="AL33" s="585"/>
      <c r="AM33" s="41"/>
      <c r="AN33" s="41"/>
      <c r="AO33" s="41"/>
    </row>
    <row r="34" spans="1:41" s="51" customFormat="1" ht="29.25" customHeight="1">
      <c r="A34" s="544" t="s">
        <v>4</v>
      </c>
      <c r="B34" s="578" t="s">
        <v>3</v>
      </c>
      <c r="C34" s="581" t="s">
        <v>184</v>
      </c>
      <c r="D34" s="54"/>
      <c r="E34" s="583">
        <v>157550</v>
      </c>
      <c r="F34" s="586" t="s">
        <v>3100</v>
      </c>
      <c r="G34" s="587">
        <v>1480</v>
      </c>
      <c r="H34" s="590" t="s">
        <v>52</v>
      </c>
      <c r="I34" s="586" t="s">
        <v>3100</v>
      </c>
      <c r="J34" s="583">
        <v>4660</v>
      </c>
      <c r="K34" s="586" t="s">
        <v>3100</v>
      </c>
      <c r="L34" s="614">
        <v>40</v>
      </c>
      <c r="M34" s="586" t="s">
        <v>3100</v>
      </c>
      <c r="N34" s="290" t="s">
        <v>185</v>
      </c>
      <c r="O34" s="586" t="s">
        <v>3100</v>
      </c>
      <c r="P34" s="292"/>
      <c r="Q34" s="586" t="s">
        <v>3100</v>
      </c>
      <c r="R34" s="583">
        <v>45770</v>
      </c>
      <c r="S34" s="586" t="s">
        <v>3100</v>
      </c>
      <c r="T34" s="601">
        <v>35390</v>
      </c>
      <c r="U34" s="604">
        <v>350</v>
      </c>
      <c r="V34" s="607" t="s">
        <v>52</v>
      </c>
      <c r="W34" s="610" t="s">
        <v>3100</v>
      </c>
      <c r="X34" s="611">
        <v>8400</v>
      </c>
      <c r="Y34" s="597">
        <v>9200</v>
      </c>
      <c r="Z34" s="600" t="s">
        <v>3100</v>
      </c>
      <c r="AA34" s="61" t="s">
        <v>170</v>
      </c>
      <c r="AB34" s="60">
        <v>46400</v>
      </c>
      <c r="AC34" s="287">
        <v>51600</v>
      </c>
      <c r="AD34" s="596" t="s">
        <v>63</v>
      </c>
      <c r="AE34" s="583">
        <v>6170</v>
      </c>
      <c r="AF34" s="596" t="s">
        <v>63</v>
      </c>
      <c r="AG34" s="59" t="s">
        <v>3152</v>
      </c>
      <c r="AH34" s="596" t="s">
        <v>63</v>
      </c>
      <c r="AI34" s="583">
        <v>1280</v>
      </c>
      <c r="AJ34" s="583">
        <v>2560</v>
      </c>
      <c r="AK34" s="583">
        <v>3840</v>
      </c>
      <c r="AL34" s="583">
        <v>5120</v>
      </c>
      <c r="AM34" s="41"/>
      <c r="AN34" s="41"/>
      <c r="AO34" s="41"/>
    </row>
    <row r="35" spans="1:41" s="51" customFormat="1" ht="29.25" customHeight="1">
      <c r="A35" s="545"/>
      <c r="B35" s="579"/>
      <c r="C35" s="582"/>
      <c r="D35" s="54"/>
      <c r="E35" s="584"/>
      <c r="F35" s="586"/>
      <c r="G35" s="588"/>
      <c r="H35" s="591"/>
      <c r="I35" s="586"/>
      <c r="J35" s="584"/>
      <c r="K35" s="586"/>
      <c r="L35" s="615"/>
      <c r="M35" s="586"/>
      <c r="N35" s="284">
        <v>28310</v>
      </c>
      <c r="O35" s="586"/>
      <c r="P35" s="293">
        <v>280</v>
      </c>
      <c r="Q35" s="586"/>
      <c r="R35" s="617"/>
      <c r="S35" s="586"/>
      <c r="T35" s="602"/>
      <c r="U35" s="605"/>
      <c r="V35" s="608"/>
      <c r="W35" s="610"/>
      <c r="X35" s="612"/>
      <c r="Y35" s="598"/>
      <c r="Z35" s="600"/>
      <c r="AA35" s="57" t="s">
        <v>3101</v>
      </c>
      <c r="AB35" s="56">
        <v>25600</v>
      </c>
      <c r="AC35" s="288">
        <v>28400</v>
      </c>
      <c r="AD35" s="596"/>
      <c r="AE35" s="584"/>
      <c r="AF35" s="596"/>
      <c r="AG35" s="58">
        <v>0.2</v>
      </c>
      <c r="AH35" s="596"/>
      <c r="AI35" s="584"/>
      <c r="AJ35" s="584"/>
      <c r="AK35" s="584"/>
      <c r="AL35" s="584"/>
      <c r="AM35" s="41"/>
      <c r="AN35" s="41"/>
      <c r="AO35" s="41"/>
    </row>
    <row r="36" spans="1:41" s="51" customFormat="1" ht="29.25" customHeight="1">
      <c r="A36" s="545"/>
      <c r="B36" s="579"/>
      <c r="C36" s="593" t="s">
        <v>186</v>
      </c>
      <c r="D36" s="54"/>
      <c r="E36" s="584"/>
      <c r="F36" s="586"/>
      <c r="G36" s="588"/>
      <c r="H36" s="591"/>
      <c r="I36" s="586"/>
      <c r="J36" s="584"/>
      <c r="K36" s="586"/>
      <c r="L36" s="615"/>
      <c r="M36" s="586"/>
      <c r="N36" s="291" t="s">
        <v>187</v>
      </c>
      <c r="O36" s="586"/>
      <c r="P36" s="293"/>
      <c r="Q36" s="586" t="s">
        <v>3100</v>
      </c>
      <c r="R36" s="595">
        <v>40220</v>
      </c>
      <c r="S36" s="586"/>
      <c r="T36" s="602"/>
      <c r="U36" s="605"/>
      <c r="V36" s="608"/>
      <c r="W36" s="610"/>
      <c r="X36" s="612"/>
      <c r="Y36" s="598"/>
      <c r="Z36" s="600"/>
      <c r="AA36" s="57" t="s">
        <v>3102</v>
      </c>
      <c r="AB36" s="56">
        <v>22300</v>
      </c>
      <c r="AC36" s="288">
        <v>24800</v>
      </c>
      <c r="AD36" s="596"/>
      <c r="AE36" s="584"/>
      <c r="AF36" s="596" t="s">
        <v>63</v>
      </c>
      <c r="AG36" s="55" t="s">
        <v>3152</v>
      </c>
      <c r="AH36" s="596" t="s">
        <v>63</v>
      </c>
      <c r="AI36" s="595">
        <v>1050</v>
      </c>
      <c r="AJ36" s="595">
        <v>2100</v>
      </c>
      <c r="AK36" s="595">
        <v>3140</v>
      </c>
      <c r="AL36" s="595">
        <v>4190</v>
      </c>
      <c r="AM36" s="41"/>
      <c r="AN36" s="41"/>
      <c r="AO36" s="41"/>
    </row>
    <row r="37" spans="1:41" s="51" customFormat="1" ht="29.25" customHeight="1">
      <c r="A37" s="618"/>
      <c r="B37" s="580"/>
      <c r="C37" s="594"/>
      <c r="D37" s="54"/>
      <c r="E37" s="585"/>
      <c r="F37" s="586"/>
      <c r="G37" s="589"/>
      <c r="H37" s="592"/>
      <c r="I37" s="586"/>
      <c r="J37" s="585"/>
      <c r="K37" s="586"/>
      <c r="L37" s="616"/>
      <c r="M37" s="586"/>
      <c r="N37" s="285">
        <v>24130</v>
      </c>
      <c r="O37" s="586"/>
      <c r="P37" s="294">
        <v>240</v>
      </c>
      <c r="Q37" s="586"/>
      <c r="R37" s="585"/>
      <c r="S37" s="586"/>
      <c r="T37" s="603"/>
      <c r="U37" s="606"/>
      <c r="V37" s="609"/>
      <c r="W37" s="610"/>
      <c r="X37" s="613"/>
      <c r="Y37" s="599"/>
      <c r="Z37" s="600"/>
      <c r="AA37" s="283" t="s">
        <v>3103</v>
      </c>
      <c r="AB37" s="53">
        <v>20000</v>
      </c>
      <c r="AC37" s="289">
        <v>22200</v>
      </c>
      <c r="AD37" s="596"/>
      <c r="AE37" s="585"/>
      <c r="AF37" s="596"/>
      <c r="AG37" s="52">
        <v>0.21</v>
      </c>
      <c r="AH37" s="596"/>
      <c r="AI37" s="585"/>
      <c r="AJ37" s="585"/>
      <c r="AK37" s="585"/>
      <c r="AL37" s="585"/>
      <c r="AM37" s="41"/>
      <c r="AN37" s="41"/>
      <c r="AO37" s="41"/>
    </row>
    <row r="38" spans="1:41">
      <c r="U38" s="50"/>
      <c r="V38" s="50"/>
    </row>
    <row r="40" spans="1:41">
      <c r="A40" s="49" t="s">
        <v>3151</v>
      </c>
    </row>
    <row r="41" spans="1:41" s="51" customFormat="1" ht="25.5" customHeight="1">
      <c r="A41" s="544" t="s">
        <v>4</v>
      </c>
      <c r="B41" s="578" t="s">
        <v>3</v>
      </c>
      <c r="C41" s="581" t="s">
        <v>184</v>
      </c>
      <c r="D41" s="54"/>
      <c r="E41" s="583">
        <v>4930</v>
      </c>
      <c r="F41" s="586" t="s">
        <v>3100</v>
      </c>
      <c r="G41" s="583">
        <v>50</v>
      </c>
      <c r="H41" s="590"/>
      <c r="I41" s="586" t="s">
        <v>3100</v>
      </c>
      <c r="J41" s="583">
        <v>280</v>
      </c>
      <c r="K41" s="586" t="s">
        <v>3100</v>
      </c>
      <c r="L41" s="583">
        <v>0</v>
      </c>
      <c r="M41" s="586" t="s">
        <v>3100</v>
      </c>
      <c r="N41" s="290" t="s">
        <v>185</v>
      </c>
      <c r="O41" s="586" t="s">
        <v>3100</v>
      </c>
      <c r="P41" s="292"/>
      <c r="Q41" s="586" t="s">
        <v>3100</v>
      </c>
      <c r="R41" s="583">
        <v>2080</v>
      </c>
      <c r="S41" s="586" t="s">
        <v>3100</v>
      </c>
      <c r="T41" s="583">
        <v>0</v>
      </c>
      <c r="U41" s="583">
        <v>0</v>
      </c>
      <c r="V41" s="607" t="s">
        <v>52</v>
      </c>
      <c r="W41" s="619" t="s">
        <v>3100</v>
      </c>
      <c r="X41" s="60">
        <v>0</v>
      </c>
      <c r="Y41" s="60">
        <v>0</v>
      </c>
      <c r="Z41" s="619" t="s">
        <v>3100</v>
      </c>
      <c r="AA41" s="61" t="s">
        <v>170</v>
      </c>
      <c r="AB41" s="60">
        <v>0</v>
      </c>
      <c r="AC41" s="60">
        <v>0</v>
      </c>
      <c r="AD41" s="596" t="s">
        <v>63</v>
      </c>
      <c r="AE41" s="583">
        <v>0</v>
      </c>
      <c r="AF41" s="596" t="s">
        <v>63</v>
      </c>
      <c r="AG41" s="59" t="s">
        <v>3143</v>
      </c>
      <c r="AH41" s="596" t="s">
        <v>63</v>
      </c>
      <c r="AI41" s="583">
        <v>0</v>
      </c>
      <c r="AJ41" s="41"/>
      <c r="AK41" s="41"/>
      <c r="AL41" s="41"/>
      <c r="AM41" s="41"/>
      <c r="AN41" s="41"/>
      <c r="AO41" s="41"/>
    </row>
    <row r="42" spans="1:41" s="51" customFormat="1" ht="25.5" customHeight="1">
      <c r="A42" s="545"/>
      <c r="B42" s="579"/>
      <c r="C42" s="582"/>
      <c r="D42" s="54"/>
      <c r="E42" s="584"/>
      <c r="F42" s="586"/>
      <c r="G42" s="584"/>
      <c r="H42" s="591"/>
      <c r="I42" s="586"/>
      <c r="J42" s="584"/>
      <c r="K42" s="586"/>
      <c r="L42" s="584"/>
      <c r="M42" s="586"/>
      <c r="N42" s="284">
        <v>0</v>
      </c>
      <c r="O42" s="586"/>
      <c r="P42" s="284">
        <v>0</v>
      </c>
      <c r="Q42" s="586"/>
      <c r="R42" s="617"/>
      <c r="S42" s="586"/>
      <c r="T42" s="584"/>
      <c r="U42" s="584"/>
      <c r="V42" s="608"/>
      <c r="W42" s="619"/>
      <c r="X42" s="56">
        <v>0</v>
      </c>
      <c r="Y42" s="288">
        <v>0</v>
      </c>
      <c r="Z42" s="619"/>
      <c r="AA42" s="57" t="s">
        <v>3101</v>
      </c>
      <c r="AB42" s="56">
        <v>0</v>
      </c>
      <c r="AC42" s="288">
        <v>0</v>
      </c>
      <c r="AD42" s="596"/>
      <c r="AE42" s="584"/>
      <c r="AF42" s="596"/>
      <c r="AG42" s="58">
        <v>0</v>
      </c>
      <c r="AH42" s="596"/>
      <c r="AI42" s="617"/>
      <c r="AJ42" s="41"/>
      <c r="AK42" s="41"/>
      <c r="AL42" s="41"/>
      <c r="AM42" s="41"/>
      <c r="AN42" s="41"/>
      <c r="AO42" s="41"/>
    </row>
    <row r="43" spans="1:41" s="51" customFormat="1" ht="25.5" customHeight="1">
      <c r="A43" s="545"/>
      <c r="B43" s="579"/>
      <c r="C43" s="593" t="s">
        <v>186</v>
      </c>
      <c r="D43" s="54"/>
      <c r="E43" s="584"/>
      <c r="F43" s="586"/>
      <c r="G43" s="584"/>
      <c r="H43" s="591"/>
      <c r="I43" s="586"/>
      <c r="J43" s="584"/>
      <c r="K43" s="586"/>
      <c r="L43" s="584"/>
      <c r="M43" s="586"/>
      <c r="N43" s="291" t="s">
        <v>187</v>
      </c>
      <c r="O43" s="586"/>
      <c r="P43" s="293"/>
      <c r="Q43" s="586" t="s">
        <v>3100</v>
      </c>
      <c r="R43" s="583">
        <v>2080</v>
      </c>
      <c r="S43" s="586"/>
      <c r="T43" s="584"/>
      <c r="U43" s="584"/>
      <c r="V43" s="608"/>
      <c r="W43" s="619"/>
      <c r="X43" s="56">
        <v>0</v>
      </c>
      <c r="Y43" s="288">
        <v>0</v>
      </c>
      <c r="Z43" s="619"/>
      <c r="AA43" s="57" t="s">
        <v>3102</v>
      </c>
      <c r="AB43" s="56">
        <v>0</v>
      </c>
      <c r="AC43" s="288">
        <v>0</v>
      </c>
      <c r="AD43" s="596"/>
      <c r="AE43" s="584"/>
      <c r="AF43" s="596" t="s">
        <v>63</v>
      </c>
      <c r="AG43" s="55" t="s">
        <v>3143</v>
      </c>
      <c r="AH43" s="596" t="s">
        <v>63</v>
      </c>
      <c r="AI43" s="583">
        <v>0</v>
      </c>
      <c r="AJ43" s="41"/>
      <c r="AK43" s="41"/>
      <c r="AL43" s="41"/>
      <c r="AM43" s="41"/>
      <c r="AN43" s="41"/>
      <c r="AO43" s="41"/>
    </row>
    <row r="44" spans="1:41" s="51" customFormat="1" ht="25.5" customHeight="1">
      <c r="A44" s="618"/>
      <c r="B44" s="580"/>
      <c r="C44" s="594"/>
      <c r="D44" s="54"/>
      <c r="E44" s="585"/>
      <c r="F44" s="586"/>
      <c r="G44" s="585"/>
      <c r="H44" s="592"/>
      <c r="I44" s="586"/>
      <c r="J44" s="585"/>
      <c r="K44" s="586"/>
      <c r="L44" s="585"/>
      <c r="M44" s="586"/>
      <c r="N44" s="285">
        <v>0</v>
      </c>
      <c r="O44" s="586"/>
      <c r="P44" s="284">
        <v>0</v>
      </c>
      <c r="Q44" s="586"/>
      <c r="R44" s="617"/>
      <c r="S44" s="586"/>
      <c r="T44" s="585"/>
      <c r="U44" s="585"/>
      <c r="V44" s="609"/>
      <c r="W44" s="619"/>
      <c r="X44" s="53">
        <v>0</v>
      </c>
      <c r="Y44" s="289">
        <v>0</v>
      </c>
      <c r="Z44" s="619"/>
      <c r="AA44" s="283" t="s">
        <v>3103</v>
      </c>
      <c r="AB44" s="53">
        <v>0</v>
      </c>
      <c r="AC44" s="289">
        <v>0</v>
      </c>
      <c r="AD44" s="596"/>
      <c r="AE44" s="585"/>
      <c r="AF44" s="596"/>
      <c r="AG44" s="52">
        <v>-9.9999999999999811E-3</v>
      </c>
      <c r="AH44" s="596"/>
      <c r="AI44" s="617"/>
      <c r="AJ44" s="41"/>
      <c r="AK44" s="41"/>
      <c r="AL44" s="41"/>
      <c r="AM44" s="41"/>
      <c r="AN44" s="41"/>
      <c r="AO44" s="41"/>
    </row>
  </sheetData>
  <sheetProtection algorithmName="SHA-512" hashValue="+EEToByDJyPXx9vrEPGbIM7qGBrZsWg1nKZkQ0aZxnn91AS4jPqXcZadWp9qAQPP+2iCA4THOc3tlJeI4qkTHQ==" saltValue="REMz/sX3TW+WIan7wn/QlA==" spinCount="100000" sheet="1" selectLockedCells="1" selectUnlockedCells="1"/>
  <autoFilter ref="A3:WWC33" xr:uid="{00000000-0009-0000-0000-000002000000}"/>
  <mergeCells count="382">
    <mergeCell ref="V41:V44"/>
    <mergeCell ref="W41:W44"/>
    <mergeCell ref="Z41:Z44"/>
    <mergeCell ref="AD41:AD44"/>
    <mergeCell ref="AE41:AE44"/>
    <mergeCell ref="AF41:AF42"/>
    <mergeCell ref="AH41:AH42"/>
    <mergeCell ref="AI41:AI42"/>
    <mergeCell ref="C43:C44"/>
    <mergeCell ref="Q43:Q44"/>
    <mergeCell ref="R43:R44"/>
    <mergeCell ref="AF43:AF44"/>
    <mergeCell ref="AH43:AH44"/>
    <mergeCell ref="AI43:AI44"/>
    <mergeCell ref="K41:K44"/>
    <mergeCell ref="L41:L44"/>
    <mergeCell ref="M41:M44"/>
    <mergeCell ref="O41:O44"/>
    <mergeCell ref="Q41:Q42"/>
    <mergeCell ref="R41:R42"/>
    <mergeCell ref="S41:S44"/>
    <mergeCell ref="T41:T44"/>
    <mergeCell ref="U41:U44"/>
    <mergeCell ref="A41:A44"/>
    <mergeCell ref="B41:B44"/>
    <mergeCell ref="C41:C42"/>
    <mergeCell ref="E41:E44"/>
    <mergeCell ref="F41:F44"/>
    <mergeCell ref="G41:G44"/>
    <mergeCell ref="H41:H44"/>
    <mergeCell ref="I41:I44"/>
    <mergeCell ref="J41:J44"/>
    <mergeCell ref="AF34:AF35"/>
    <mergeCell ref="AH34:AH35"/>
    <mergeCell ref="AI34:AI35"/>
    <mergeCell ref="AJ34:AJ35"/>
    <mergeCell ref="AK34:AK35"/>
    <mergeCell ref="AL34:AL35"/>
    <mergeCell ref="W34:W37"/>
    <mergeCell ref="X34:X37"/>
    <mergeCell ref="Y34:Y37"/>
    <mergeCell ref="Z34:Z37"/>
    <mergeCell ref="AD34:AD37"/>
    <mergeCell ref="AE34:AE37"/>
    <mergeCell ref="AJ36:AJ37"/>
    <mergeCell ref="AK36:AK37"/>
    <mergeCell ref="AL36:AL37"/>
    <mergeCell ref="AF36:AF37"/>
    <mergeCell ref="AH36:AH37"/>
    <mergeCell ref="AI36:AI37"/>
    <mergeCell ref="R34:R35"/>
    <mergeCell ref="S34:S37"/>
    <mergeCell ref="T34:T37"/>
    <mergeCell ref="U34:U37"/>
    <mergeCell ref="V34:V37"/>
    <mergeCell ref="I34:I37"/>
    <mergeCell ref="J34:J37"/>
    <mergeCell ref="K34:K37"/>
    <mergeCell ref="L34:L37"/>
    <mergeCell ref="M34:M37"/>
    <mergeCell ref="O34:O37"/>
    <mergeCell ref="Q36:Q37"/>
    <mergeCell ref="R36:R37"/>
    <mergeCell ref="A34:A37"/>
    <mergeCell ref="B34:B37"/>
    <mergeCell ref="C34:C35"/>
    <mergeCell ref="E34:E37"/>
    <mergeCell ref="F34:F37"/>
    <mergeCell ref="G34:G37"/>
    <mergeCell ref="H34:H37"/>
    <mergeCell ref="C32:C33"/>
    <mergeCell ref="Q32:Q33"/>
    <mergeCell ref="Q34:Q35"/>
    <mergeCell ref="C36:C37"/>
    <mergeCell ref="A30:A33"/>
    <mergeCell ref="B30:B33"/>
    <mergeCell ref="C30:C31"/>
    <mergeCell ref="E30:E33"/>
    <mergeCell ref="F30:F33"/>
    <mergeCell ref="G30:G33"/>
    <mergeCell ref="H30:H33"/>
    <mergeCell ref="R32:R33"/>
    <mergeCell ref="Q30:Q31"/>
    <mergeCell ref="AF30:AF31"/>
    <mergeCell ref="AH30:AH31"/>
    <mergeCell ref="AI30:AI31"/>
    <mergeCell ref="AJ30:AJ31"/>
    <mergeCell ref="AK30:AK31"/>
    <mergeCell ref="AL30:AL31"/>
    <mergeCell ref="W30:W33"/>
    <mergeCell ref="X30:X33"/>
    <mergeCell ref="Y30:Y33"/>
    <mergeCell ref="Z30:Z33"/>
    <mergeCell ref="AD30:AD33"/>
    <mergeCell ref="AE30:AE33"/>
    <mergeCell ref="AJ32:AJ33"/>
    <mergeCell ref="AK32:AK33"/>
    <mergeCell ref="AL32:AL33"/>
    <mergeCell ref="AF32:AF33"/>
    <mergeCell ref="AH32:AH33"/>
    <mergeCell ref="AI32:AI33"/>
    <mergeCell ref="AF26:AF27"/>
    <mergeCell ref="AH26:AH27"/>
    <mergeCell ref="AI26:AI27"/>
    <mergeCell ref="AJ26:AJ27"/>
    <mergeCell ref="AK26:AK27"/>
    <mergeCell ref="AL26:AL27"/>
    <mergeCell ref="W26:W29"/>
    <mergeCell ref="X26:X29"/>
    <mergeCell ref="Y26:Y29"/>
    <mergeCell ref="Z26:Z29"/>
    <mergeCell ref="AD26:AD29"/>
    <mergeCell ref="AE26:AE29"/>
    <mergeCell ref="AJ28:AJ29"/>
    <mergeCell ref="AK28:AK29"/>
    <mergeCell ref="AL28:AL29"/>
    <mergeCell ref="AF28:AF29"/>
    <mergeCell ref="AH28:AH29"/>
    <mergeCell ref="AI28:AI29"/>
    <mergeCell ref="R26:R27"/>
    <mergeCell ref="S26:S29"/>
    <mergeCell ref="T26:T29"/>
    <mergeCell ref="R30:R31"/>
    <mergeCell ref="S30:S33"/>
    <mergeCell ref="U26:U29"/>
    <mergeCell ref="V26:V29"/>
    <mergeCell ref="I26:I29"/>
    <mergeCell ref="J26:J29"/>
    <mergeCell ref="K26:K29"/>
    <mergeCell ref="L26:L29"/>
    <mergeCell ref="M26:M29"/>
    <mergeCell ref="O26:O29"/>
    <mergeCell ref="R28:R29"/>
    <mergeCell ref="Q28:Q29"/>
    <mergeCell ref="T30:T33"/>
    <mergeCell ref="U30:U33"/>
    <mergeCell ref="V30:V33"/>
    <mergeCell ref="I30:I33"/>
    <mergeCell ref="J30:J33"/>
    <mergeCell ref="K30:K33"/>
    <mergeCell ref="L30:L33"/>
    <mergeCell ref="M30:M33"/>
    <mergeCell ref="O30:O33"/>
    <mergeCell ref="A26:A29"/>
    <mergeCell ref="B26:B29"/>
    <mergeCell ref="C26:C27"/>
    <mergeCell ref="E26:E29"/>
    <mergeCell ref="F26:F29"/>
    <mergeCell ref="G26:G29"/>
    <mergeCell ref="H26:H29"/>
    <mergeCell ref="C24:C25"/>
    <mergeCell ref="Q24:Q25"/>
    <mergeCell ref="Q26:Q27"/>
    <mergeCell ref="A22:A25"/>
    <mergeCell ref="B22:B25"/>
    <mergeCell ref="C22:C23"/>
    <mergeCell ref="E22:E25"/>
    <mergeCell ref="F22:F25"/>
    <mergeCell ref="G22:G25"/>
    <mergeCell ref="H22:H25"/>
    <mergeCell ref="C28:C29"/>
    <mergeCell ref="R24:R25"/>
    <mergeCell ref="Q22:Q23"/>
    <mergeCell ref="AF22:AF23"/>
    <mergeCell ref="AH22:AH23"/>
    <mergeCell ref="AI22:AI23"/>
    <mergeCell ref="AJ22:AJ23"/>
    <mergeCell ref="AK22:AK23"/>
    <mergeCell ref="AL22:AL23"/>
    <mergeCell ref="W22:W25"/>
    <mergeCell ref="X22:X25"/>
    <mergeCell ref="Y22:Y25"/>
    <mergeCell ref="Z22:Z25"/>
    <mergeCell ref="AD22:AD25"/>
    <mergeCell ref="AE22:AE25"/>
    <mergeCell ref="AJ24:AJ25"/>
    <mergeCell ref="AK24:AK25"/>
    <mergeCell ref="AL24:AL25"/>
    <mergeCell ref="AF24:AF25"/>
    <mergeCell ref="AH24:AH25"/>
    <mergeCell ref="AI24:AI25"/>
    <mergeCell ref="AF18:AF19"/>
    <mergeCell ref="AH18:AH19"/>
    <mergeCell ref="AI18:AI19"/>
    <mergeCell ref="AJ18:AJ19"/>
    <mergeCell ref="AK18:AK19"/>
    <mergeCell ref="AL18:AL19"/>
    <mergeCell ref="W18:W21"/>
    <mergeCell ref="X18:X21"/>
    <mergeCell ref="Y18:Y21"/>
    <mergeCell ref="Z18:Z21"/>
    <mergeCell ref="AD18:AD21"/>
    <mergeCell ref="AE18:AE21"/>
    <mergeCell ref="AJ20:AJ21"/>
    <mergeCell ref="AK20:AK21"/>
    <mergeCell ref="AL20:AL21"/>
    <mergeCell ref="AF20:AF21"/>
    <mergeCell ref="AH20:AH21"/>
    <mergeCell ref="AI20:AI21"/>
    <mergeCell ref="R18:R19"/>
    <mergeCell ref="S18:S21"/>
    <mergeCell ref="T18:T21"/>
    <mergeCell ref="R22:R23"/>
    <mergeCell ref="S22:S25"/>
    <mergeCell ref="U18:U21"/>
    <mergeCell ref="V18:V21"/>
    <mergeCell ref="I18:I21"/>
    <mergeCell ref="J18:J21"/>
    <mergeCell ref="K18:K21"/>
    <mergeCell ref="L18:L21"/>
    <mergeCell ref="M18:M21"/>
    <mergeCell ref="O18:O21"/>
    <mergeCell ref="R20:R21"/>
    <mergeCell ref="Q20:Q21"/>
    <mergeCell ref="T22:T25"/>
    <mergeCell ref="U22:U25"/>
    <mergeCell ref="V22:V25"/>
    <mergeCell ref="I22:I25"/>
    <mergeCell ref="J22:J25"/>
    <mergeCell ref="K22:K25"/>
    <mergeCell ref="L22:L25"/>
    <mergeCell ref="M22:M25"/>
    <mergeCell ref="O22:O25"/>
    <mergeCell ref="A18:A21"/>
    <mergeCell ref="B18:B21"/>
    <mergeCell ref="C18:C19"/>
    <mergeCell ref="E18:E21"/>
    <mergeCell ref="F18:F21"/>
    <mergeCell ref="G18:G21"/>
    <mergeCell ref="H18:H21"/>
    <mergeCell ref="C16:C17"/>
    <mergeCell ref="Q16:Q17"/>
    <mergeCell ref="Q18:Q19"/>
    <mergeCell ref="A14:A17"/>
    <mergeCell ref="B14:B17"/>
    <mergeCell ref="C14:C15"/>
    <mergeCell ref="E14:E17"/>
    <mergeCell ref="F14:F17"/>
    <mergeCell ref="G14:G17"/>
    <mergeCell ref="H14:H17"/>
    <mergeCell ref="C20:C21"/>
    <mergeCell ref="AF14:AF15"/>
    <mergeCell ref="AH14:AH15"/>
    <mergeCell ref="AI14:AI15"/>
    <mergeCell ref="AJ14:AJ15"/>
    <mergeCell ref="AK14:AK15"/>
    <mergeCell ref="AL14:AL15"/>
    <mergeCell ref="W14:W17"/>
    <mergeCell ref="X14:X17"/>
    <mergeCell ref="Y14:Y17"/>
    <mergeCell ref="Z14:Z17"/>
    <mergeCell ref="AD14:AD17"/>
    <mergeCell ref="AE14:AE17"/>
    <mergeCell ref="AJ16:AJ17"/>
    <mergeCell ref="AK16:AK17"/>
    <mergeCell ref="AL16:AL17"/>
    <mergeCell ref="AF16:AF17"/>
    <mergeCell ref="AH16:AH17"/>
    <mergeCell ref="AI16:AI17"/>
    <mergeCell ref="R14:R15"/>
    <mergeCell ref="S14:S17"/>
    <mergeCell ref="T14:T17"/>
    <mergeCell ref="U14:U17"/>
    <mergeCell ref="V14:V17"/>
    <mergeCell ref="I14:I17"/>
    <mergeCell ref="J14:J17"/>
    <mergeCell ref="K14:K17"/>
    <mergeCell ref="L14:L17"/>
    <mergeCell ref="M14:M17"/>
    <mergeCell ref="O14:O17"/>
    <mergeCell ref="R16:R17"/>
    <mergeCell ref="C12:C13"/>
    <mergeCell ref="Q12:Q13"/>
    <mergeCell ref="Q14:Q15"/>
    <mergeCell ref="AL10:AL11"/>
    <mergeCell ref="W10:W13"/>
    <mergeCell ref="X10:X13"/>
    <mergeCell ref="Y10:Y13"/>
    <mergeCell ref="Z10:Z13"/>
    <mergeCell ref="AD10:AD13"/>
    <mergeCell ref="AE10:AE13"/>
    <mergeCell ref="AJ12:AJ13"/>
    <mergeCell ref="AK12:AK13"/>
    <mergeCell ref="AL12:AL13"/>
    <mergeCell ref="AF12:AF13"/>
    <mergeCell ref="AH12:AH13"/>
    <mergeCell ref="AI12:AI13"/>
    <mergeCell ref="K10:K13"/>
    <mergeCell ref="L10:L13"/>
    <mergeCell ref="M10:M13"/>
    <mergeCell ref="O10:O13"/>
    <mergeCell ref="AF10:AF11"/>
    <mergeCell ref="AH10:AH11"/>
    <mergeCell ref="AI10:AI11"/>
    <mergeCell ref="AJ10:AJ11"/>
    <mergeCell ref="AK10:AK11"/>
    <mergeCell ref="R12:R13"/>
    <mergeCell ref="K6:K9"/>
    <mergeCell ref="L6:L9"/>
    <mergeCell ref="AJ8:AJ9"/>
    <mergeCell ref="AK8:AK9"/>
    <mergeCell ref="AL8:AL9"/>
    <mergeCell ref="A10:A13"/>
    <mergeCell ref="B10:B13"/>
    <mergeCell ref="C10:C11"/>
    <mergeCell ref="E10:E13"/>
    <mergeCell ref="F10:F13"/>
    <mergeCell ref="G10:G13"/>
    <mergeCell ref="H10:H13"/>
    <mergeCell ref="M6:M9"/>
    <mergeCell ref="O6:O9"/>
    <mergeCell ref="Q6:Q7"/>
    <mergeCell ref="R6:R7"/>
    <mergeCell ref="Q10:Q11"/>
    <mergeCell ref="R10:R11"/>
    <mergeCell ref="S10:S13"/>
    <mergeCell ref="T10:T13"/>
    <mergeCell ref="U10:U13"/>
    <mergeCell ref="V10:V13"/>
    <mergeCell ref="I10:I13"/>
    <mergeCell ref="J10:J13"/>
    <mergeCell ref="AH8:AH9"/>
    <mergeCell ref="AI8:AI9"/>
    <mergeCell ref="Y6:Y9"/>
    <mergeCell ref="Z6:Z9"/>
    <mergeCell ref="AD6:AD9"/>
    <mergeCell ref="AE6:AE9"/>
    <mergeCell ref="AF6:AF7"/>
    <mergeCell ref="AH6:AH7"/>
    <mergeCell ref="S6:S9"/>
    <mergeCell ref="T6:T9"/>
    <mergeCell ref="U6:U9"/>
    <mergeCell ref="V6:V9"/>
    <mergeCell ref="W6:W9"/>
    <mergeCell ref="X6:X9"/>
    <mergeCell ref="AI4:AL4"/>
    <mergeCell ref="A6:A9"/>
    <mergeCell ref="B6:B9"/>
    <mergeCell ref="C6:C7"/>
    <mergeCell ref="E6:E9"/>
    <mergeCell ref="F6:F9"/>
    <mergeCell ref="G6:G9"/>
    <mergeCell ref="H6:H9"/>
    <mergeCell ref="I6:I9"/>
    <mergeCell ref="J6:J9"/>
    <mergeCell ref="G4:H4"/>
    <mergeCell ref="J4:L4"/>
    <mergeCell ref="N4:P4"/>
    <mergeCell ref="T4:V4"/>
    <mergeCell ref="X4:Y4"/>
    <mergeCell ref="AA4:AC4"/>
    <mergeCell ref="AI6:AI7"/>
    <mergeCell ref="AJ6:AJ7"/>
    <mergeCell ref="AK6:AK7"/>
    <mergeCell ref="AL6:AL7"/>
    <mergeCell ref="C8:C9"/>
    <mergeCell ref="Q8:Q9"/>
    <mergeCell ref="R8:R9"/>
    <mergeCell ref="AF8:AF9"/>
    <mergeCell ref="A1:A3"/>
    <mergeCell ref="B1:B3"/>
    <mergeCell ref="C1:C3"/>
    <mergeCell ref="E1:E3"/>
    <mergeCell ref="G1:H3"/>
    <mergeCell ref="J1:L1"/>
    <mergeCell ref="AG1:AG3"/>
    <mergeCell ref="AI1:AL1"/>
    <mergeCell ref="L2:L3"/>
    <mergeCell ref="P2:P3"/>
    <mergeCell ref="X2:Y2"/>
    <mergeCell ref="AB2:AC2"/>
    <mergeCell ref="AI2:AI3"/>
    <mergeCell ref="AJ2:AJ3"/>
    <mergeCell ref="AK2:AK3"/>
    <mergeCell ref="AL2:AL3"/>
    <mergeCell ref="N1:P1"/>
    <mergeCell ref="R1:R3"/>
    <mergeCell ref="T1:V2"/>
    <mergeCell ref="X1:Y1"/>
    <mergeCell ref="AA1:AC1"/>
    <mergeCell ref="AE1:AE3"/>
    <mergeCell ref="U3:V3"/>
  </mergeCells>
  <phoneticPr fontId="5"/>
  <pageMargins left="0.39370078740157483" right="0.39370078740157483" top="0.98425196850393704" bottom="0.39370078740157483" header="0.59055118110236227" footer="0"/>
  <pageSetup paperSize="9" scale="76" pageOrder="overThenDown" orientation="portrait" r:id="rId1"/>
  <headerFooter differentFirst="1"/>
  <colBreaks count="1" manualBreakCount="1">
    <brk id="22"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0"/>
  <sheetViews>
    <sheetView view="pageBreakPreview" zoomScaleNormal="100" zoomScaleSheetLayoutView="100" workbookViewId="0"/>
  </sheetViews>
  <sheetFormatPr defaultColWidth="2.5" defaultRowHeight="25.5" customHeight="1"/>
  <cols>
    <col min="1" max="1" width="23.125" style="83" customWidth="1"/>
    <col min="2" max="2" width="2.5" style="83" customWidth="1"/>
    <col min="3" max="21" width="2.625" style="83" customWidth="1"/>
    <col min="22" max="22" width="1" style="83" customWidth="1"/>
    <col min="23" max="23" width="59" style="84" customWidth="1"/>
    <col min="24" max="16384" width="2.5" style="83"/>
  </cols>
  <sheetData>
    <row r="1" spans="1:23" ht="25.5" customHeight="1">
      <c r="A1" s="99" t="s">
        <v>38</v>
      </c>
      <c r="B1" s="93"/>
      <c r="C1" s="93"/>
      <c r="D1" s="93"/>
      <c r="E1" s="93"/>
      <c r="F1" s="93"/>
      <c r="G1" s="93"/>
      <c r="H1" s="93"/>
      <c r="I1" s="93"/>
      <c r="J1" s="93"/>
      <c r="K1" s="93"/>
      <c r="L1" s="93"/>
      <c r="M1" s="93"/>
      <c r="N1" s="93"/>
      <c r="O1" s="93"/>
      <c r="P1" s="93"/>
      <c r="Q1" s="93"/>
      <c r="R1" s="93"/>
      <c r="S1" s="93"/>
      <c r="T1" s="93"/>
      <c r="U1" s="93"/>
      <c r="V1" s="93"/>
      <c r="W1" s="93"/>
    </row>
    <row r="2" spans="1:23" ht="25.5" customHeight="1">
      <c r="A2" s="99"/>
      <c r="B2" s="93"/>
      <c r="C2" s="93"/>
      <c r="D2" s="93"/>
      <c r="E2" s="93"/>
      <c r="F2" s="93"/>
      <c r="G2" s="93"/>
      <c r="H2" s="93"/>
      <c r="I2" s="93"/>
      <c r="J2" s="93"/>
      <c r="K2" s="93"/>
      <c r="L2" s="93"/>
      <c r="M2" s="93"/>
      <c r="N2" s="93"/>
      <c r="O2" s="93"/>
      <c r="P2" s="93"/>
      <c r="Q2" s="93"/>
      <c r="R2" s="93"/>
      <c r="S2" s="93"/>
      <c r="T2" s="93"/>
      <c r="U2" s="93"/>
      <c r="V2" s="93"/>
      <c r="W2" s="93"/>
    </row>
    <row r="3" spans="1:23" ht="30" customHeight="1">
      <c r="A3" s="626" t="s">
        <v>2959</v>
      </c>
      <c r="B3" s="651" t="s">
        <v>3110</v>
      </c>
      <c r="C3" s="654" t="s">
        <v>2971</v>
      </c>
      <c r="D3" s="655"/>
      <c r="E3" s="655"/>
      <c r="F3" s="655"/>
      <c r="G3" s="656"/>
      <c r="H3" s="656"/>
      <c r="I3" s="656"/>
      <c r="J3" s="656"/>
      <c r="K3" s="656"/>
      <c r="L3" s="656"/>
      <c r="M3" s="656"/>
      <c r="N3" s="656"/>
      <c r="O3" s="656"/>
      <c r="P3" s="656"/>
      <c r="Q3" s="656"/>
      <c r="R3" s="656"/>
      <c r="S3" s="656"/>
      <c r="T3" s="656"/>
      <c r="U3" s="656"/>
      <c r="V3" s="657"/>
      <c r="W3" s="658" t="s">
        <v>3058</v>
      </c>
    </row>
    <row r="4" spans="1:23" ht="25.5" customHeight="1">
      <c r="A4" s="627"/>
      <c r="B4" s="652"/>
      <c r="C4" s="98"/>
      <c r="D4" s="97"/>
      <c r="E4" s="97"/>
      <c r="F4" s="661">
        <v>48780</v>
      </c>
      <c r="G4" s="661"/>
      <c r="H4" s="661"/>
      <c r="I4" s="661"/>
      <c r="J4" s="296" t="s">
        <v>3111</v>
      </c>
      <c r="K4" s="97"/>
      <c r="L4" s="97"/>
      <c r="M4" s="97"/>
      <c r="N4" s="97"/>
      <c r="O4" s="97"/>
      <c r="P4" s="97"/>
      <c r="Q4" s="97"/>
      <c r="R4" s="97"/>
      <c r="S4" s="97"/>
      <c r="T4" s="97"/>
      <c r="U4" s="97"/>
      <c r="V4" s="127"/>
      <c r="W4" s="659"/>
    </row>
    <row r="5" spans="1:23" ht="25.5" customHeight="1">
      <c r="A5" s="627"/>
      <c r="B5" s="652"/>
      <c r="C5" s="654" t="s">
        <v>2972</v>
      </c>
      <c r="D5" s="655"/>
      <c r="E5" s="655"/>
      <c r="F5" s="655"/>
      <c r="G5" s="655"/>
      <c r="H5" s="655"/>
      <c r="I5" s="655"/>
      <c r="J5" s="655"/>
      <c r="K5" s="655"/>
      <c r="L5" s="655"/>
      <c r="M5" s="655"/>
      <c r="N5" s="655"/>
      <c r="O5" s="655"/>
      <c r="P5" s="655"/>
      <c r="Q5" s="655"/>
      <c r="R5" s="655"/>
      <c r="S5" s="655"/>
      <c r="T5" s="655"/>
      <c r="U5" s="655"/>
      <c r="V5" s="651"/>
      <c r="W5" s="659"/>
    </row>
    <row r="6" spans="1:23" ht="25.5" customHeight="1">
      <c r="A6" s="628"/>
      <c r="B6" s="653"/>
      <c r="C6" s="98"/>
      <c r="D6" s="97"/>
      <c r="E6" s="97"/>
      <c r="F6" s="661">
        <v>6100</v>
      </c>
      <c r="G6" s="661"/>
      <c r="H6" s="661"/>
      <c r="I6" s="661"/>
      <c r="J6" s="296" t="s">
        <v>3111</v>
      </c>
      <c r="K6" s="97"/>
      <c r="L6" s="97"/>
      <c r="M6" s="97"/>
      <c r="N6" s="97"/>
      <c r="O6" s="97"/>
      <c r="P6" s="97"/>
      <c r="Q6" s="97"/>
      <c r="R6" s="97"/>
      <c r="S6" s="97"/>
      <c r="T6" s="97"/>
      <c r="U6" s="97"/>
      <c r="V6" s="127"/>
      <c r="W6" s="660"/>
    </row>
    <row r="7" spans="1:23" ht="25.5" customHeight="1">
      <c r="A7" s="91"/>
      <c r="B7" s="91"/>
      <c r="C7" s="91"/>
      <c r="D7" s="92"/>
      <c r="E7" s="92"/>
      <c r="F7" s="92"/>
      <c r="G7" s="92"/>
      <c r="H7" s="90"/>
      <c r="I7" s="90"/>
      <c r="J7" s="90"/>
      <c r="K7" s="90"/>
      <c r="L7" s="91"/>
      <c r="M7" s="90"/>
      <c r="N7" s="90"/>
      <c r="O7" s="90"/>
      <c r="P7" s="90"/>
      <c r="Q7" s="89"/>
      <c r="R7" s="89"/>
      <c r="S7" s="89"/>
      <c r="T7" s="89"/>
      <c r="U7" s="89"/>
      <c r="V7" s="89"/>
      <c r="W7" s="96"/>
    </row>
    <row r="8" spans="1:23" ht="30" customHeight="1">
      <c r="A8" s="626" t="s">
        <v>3159</v>
      </c>
      <c r="B8" s="651" t="s">
        <v>3160</v>
      </c>
      <c r="C8" s="668"/>
      <c r="D8" s="670">
        <v>9960</v>
      </c>
      <c r="E8" s="671"/>
      <c r="F8" s="671"/>
      <c r="G8" s="671"/>
      <c r="H8" s="671"/>
      <c r="I8" s="671"/>
      <c r="J8" s="298" t="s">
        <v>125</v>
      </c>
      <c r="K8" s="672" t="s">
        <v>3161</v>
      </c>
      <c r="L8" s="672"/>
      <c r="M8" s="672"/>
      <c r="N8" s="672"/>
      <c r="O8" s="672"/>
      <c r="P8" s="672"/>
      <c r="Q8" s="672"/>
      <c r="R8" s="672"/>
      <c r="S8" s="672"/>
      <c r="T8" s="672"/>
      <c r="U8" s="672"/>
      <c r="V8" s="673"/>
      <c r="W8" s="662" t="s">
        <v>3162</v>
      </c>
    </row>
    <row r="9" spans="1:23" ht="30" customHeight="1">
      <c r="A9" s="628"/>
      <c r="B9" s="667"/>
      <c r="C9" s="669"/>
      <c r="D9" s="299"/>
      <c r="E9" s="299"/>
      <c r="F9" s="299"/>
      <c r="G9" s="300"/>
      <c r="H9" s="300"/>
      <c r="I9" s="300"/>
      <c r="J9" s="300"/>
      <c r="K9" s="300"/>
      <c r="L9" s="300"/>
      <c r="M9" s="674" t="s">
        <v>3122</v>
      </c>
      <c r="N9" s="674"/>
      <c r="O9" s="674"/>
      <c r="P9" s="674"/>
      <c r="Q9" s="674"/>
      <c r="R9" s="674"/>
      <c r="S9" s="674"/>
      <c r="T9" s="674"/>
      <c r="U9" s="674"/>
      <c r="V9" s="675"/>
      <c r="W9" s="662"/>
    </row>
    <row r="10" spans="1:23" ht="30" customHeight="1">
      <c r="C10" s="105"/>
      <c r="D10" s="105"/>
      <c r="E10" s="105"/>
      <c r="F10" s="105"/>
      <c r="G10" s="106"/>
      <c r="H10" s="106"/>
      <c r="I10" s="106"/>
      <c r="J10" s="106"/>
      <c r="K10" s="106"/>
      <c r="L10" s="106"/>
      <c r="M10" s="106"/>
      <c r="N10" s="106"/>
      <c r="O10" s="106"/>
      <c r="P10" s="106"/>
      <c r="Q10" s="106"/>
      <c r="R10" s="106"/>
      <c r="S10" s="106"/>
      <c r="T10" s="106"/>
      <c r="U10" s="106"/>
      <c r="V10" s="106"/>
      <c r="W10" s="126"/>
    </row>
    <row r="11" spans="1:23" ht="25.5" customHeight="1">
      <c r="A11" s="626" t="s">
        <v>39</v>
      </c>
      <c r="B11" s="651" t="s">
        <v>3112</v>
      </c>
      <c r="C11" s="644" t="s">
        <v>40</v>
      </c>
      <c r="D11" s="645"/>
      <c r="E11" s="645"/>
      <c r="F11" s="645"/>
      <c r="G11" s="645"/>
      <c r="H11" s="646">
        <v>1800</v>
      </c>
      <c r="I11" s="646"/>
      <c r="J11" s="646"/>
      <c r="K11" s="646"/>
      <c r="L11" s="647"/>
      <c r="M11" s="644" t="s">
        <v>41</v>
      </c>
      <c r="N11" s="645"/>
      <c r="O11" s="645"/>
      <c r="P11" s="645"/>
      <c r="Q11" s="645"/>
      <c r="R11" s="646">
        <v>1240</v>
      </c>
      <c r="S11" s="646"/>
      <c r="T11" s="646"/>
      <c r="U11" s="646"/>
      <c r="V11" s="647"/>
      <c r="W11" s="662" t="s">
        <v>42</v>
      </c>
    </row>
    <row r="12" spans="1:23" ht="30" customHeight="1">
      <c r="A12" s="663"/>
      <c r="B12" s="665"/>
      <c r="C12" s="644" t="s">
        <v>43</v>
      </c>
      <c r="D12" s="645"/>
      <c r="E12" s="645"/>
      <c r="F12" s="645"/>
      <c r="G12" s="645"/>
      <c r="H12" s="646">
        <v>1590</v>
      </c>
      <c r="I12" s="646"/>
      <c r="J12" s="646"/>
      <c r="K12" s="646"/>
      <c r="L12" s="647"/>
      <c r="M12" s="644" t="s">
        <v>44</v>
      </c>
      <c r="N12" s="645"/>
      <c r="O12" s="645"/>
      <c r="P12" s="645"/>
      <c r="Q12" s="645"/>
      <c r="R12" s="646">
        <v>110</v>
      </c>
      <c r="S12" s="646"/>
      <c r="T12" s="646"/>
      <c r="U12" s="646"/>
      <c r="V12" s="647"/>
      <c r="W12" s="662"/>
    </row>
    <row r="13" spans="1:23" ht="25.5" customHeight="1">
      <c r="A13" s="664"/>
      <c r="B13" s="666"/>
      <c r="C13" s="644" t="s">
        <v>45</v>
      </c>
      <c r="D13" s="645"/>
      <c r="E13" s="645"/>
      <c r="F13" s="645"/>
      <c r="G13" s="645"/>
      <c r="H13" s="646">
        <v>1570</v>
      </c>
      <c r="I13" s="646"/>
      <c r="J13" s="646"/>
      <c r="K13" s="646"/>
      <c r="L13" s="647"/>
      <c r="M13" s="648"/>
      <c r="N13" s="649"/>
      <c r="O13" s="649"/>
      <c r="P13" s="649"/>
      <c r="Q13" s="649"/>
      <c r="R13" s="649"/>
      <c r="S13" s="649"/>
      <c r="T13" s="649"/>
      <c r="U13" s="649"/>
      <c r="V13" s="650"/>
      <c r="W13" s="662"/>
    </row>
    <row r="14" spans="1:23" ht="30" customHeight="1">
      <c r="A14" s="91"/>
      <c r="B14" s="91"/>
      <c r="C14" s="91"/>
      <c r="D14" s="92"/>
      <c r="E14" s="92"/>
      <c r="F14" s="92"/>
      <c r="G14" s="92"/>
      <c r="H14" s="90"/>
      <c r="I14" s="90"/>
      <c r="J14" s="90"/>
      <c r="K14" s="90"/>
      <c r="L14" s="91"/>
      <c r="M14" s="90"/>
      <c r="N14" s="90"/>
      <c r="O14" s="90"/>
      <c r="P14" s="90"/>
      <c r="Q14" s="89"/>
      <c r="R14" s="89"/>
      <c r="S14" s="89"/>
      <c r="T14" s="89"/>
      <c r="U14" s="89"/>
      <c r="V14" s="89"/>
      <c r="W14" s="96"/>
    </row>
    <row r="15" spans="1:23" ht="25.5" customHeight="1">
      <c r="A15" s="87" t="s">
        <v>47</v>
      </c>
      <c r="B15" s="86" t="s">
        <v>3113</v>
      </c>
      <c r="C15" s="622">
        <v>6120</v>
      </c>
      <c r="D15" s="622"/>
      <c r="E15" s="622"/>
      <c r="F15" s="622"/>
      <c r="G15" s="622"/>
      <c r="H15" s="622"/>
      <c r="I15" s="622"/>
      <c r="J15" s="622"/>
      <c r="K15" s="622"/>
      <c r="L15" s="622"/>
      <c r="M15" s="622"/>
      <c r="N15" s="622"/>
      <c r="O15" s="622"/>
      <c r="P15" s="622"/>
      <c r="Q15" s="622"/>
      <c r="R15" s="622"/>
      <c r="S15" s="622"/>
      <c r="T15" s="622"/>
      <c r="U15" s="622"/>
      <c r="V15" s="623"/>
      <c r="W15" s="85" t="s">
        <v>46</v>
      </c>
    </row>
    <row r="16" spans="1:23" ht="30" customHeight="1">
      <c r="A16" s="91"/>
      <c r="B16" s="91"/>
      <c r="C16" s="91"/>
      <c r="D16" s="92"/>
      <c r="E16" s="92"/>
      <c r="F16" s="92"/>
      <c r="G16" s="92"/>
      <c r="H16" s="90"/>
      <c r="I16" s="90"/>
      <c r="J16" s="90"/>
      <c r="K16" s="90"/>
      <c r="L16" s="91"/>
      <c r="M16" s="90"/>
      <c r="N16" s="90"/>
      <c r="O16" s="90"/>
      <c r="P16" s="90"/>
      <c r="Q16" s="89"/>
      <c r="R16" s="89"/>
      <c r="S16" s="89"/>
      <c r="T16" s="89"/>
      <c r="U16" s="89"/>
      <c r="V16" s="89"/>
      <c r="W16" s="95"/>
    </row>
    <row r="17" spans="1:23" s="113" customFormat="1" ht="30" customHeight="1">
      <c r="A17" s="87" t="s">
        <v>48</v>
      </c>
      <c r="B17" s="86" t="s">
        <v>3114</v>
      </c>
      <c r="C17" s="620">
        <v>154880</v>
      </c>
      <c r="D17" s="620"/>
      <c r="E17" s="620"/>
      <c r="F17" s="620"/>
      <c r="G17" s="620"/>
      <c r="H17" s="620"/>
      <c r="I17" s="620"/>
      <c r="J17" s="620"/>
      <c r="K17" s="620"/>
      <c r="L17" s="620"/>
      <c r="M17" s="620"/>
      <c r="N17" s="620"/>
      <c r="O17" s="620"/>
      <c r="P17" s="620"/>
      <c r="Q17" s="620"/>
      <c r="R17" s="620"/>
      <c r="S17" s="620"/>
      <c r="T17" s="620"/>
      <c r="U17" s="620"/>
      <c r="V17" s="621"/>
      <c r="W17" s="85" t="s">
        <v>46</v>
      </c>
    </row>
    <row r="18" spans="1:23" s="113" customFormat="1" ht="20.25" customHeight="1">
      <c r="A18" s="91"/>
      <c r="B18" s="91"/>
      <c r="C18" s="91"/>
      <c r="D18" s="92"/>
      <c r="E18" s="92"/>
      <c r="F18" s="92"/>
      <c r="G18" s="92"/>
      <c r="H18" s="90"/>
      <c r="I18" s="90"/>
      <c r="J18" s="90"/>
      <c r="K18" s="90"/>
      <c r="L18" s="91"/>
      <c r="M18" s="89"/>
      <c r="N18" s="90"/>
      <c r="O18" s="90"/>
      <c r="P18" s="90"/>
      <c r="Q18" s="89"/>
      <c r="R18" s="89"/>
      <c r="S18" s="89"/>
      <c r="T18" s="89"/>
      <c r="U18" s="89"/>
      <c r="V18" s="89"/>
      <c r="W18" s="95"/>
    </row>
    <row r="19" spans="1:23" s="113" customFormat="1" ht="30" customHeight="1">
      <c r="A19" s="87" t="s">
        <v>49</v>
      </c>
      <c r="B19" s="86" t="s">
        <v>3163</v>
      </c>
      <c r="C19" s="624">
        <v>160000</v>
      </c>
      <c r="D19" s="624"/>
      <c r="E19" s="624"/>
      <c r="F19" s="624"/>
      <c r="G19" s="624"/>
      <c r="H19" s="624"/>
      <c r="I19" s="624"/>
      <c r="J19" s="624"/>
      <c r="K19" s="624"/>
      <c r="L19" s="624"/>
      <c r="M19" s="624"/>
      <c r="N19" s="624"/>
      <c r="O19" s="624"/>
      <c r="P19" s="624"/>
      <c r="Q19" s="624"/>
      <c r="R19" s="624"/>
      <c r="S19" s="624"/>
      <c r="T19" s="624"/>
      <c r="U19" s="624"/>
      <c r="V19" s="625"/>
      <c r="W19" s="85" t="s">
        <v>46</v>
      </c>
    </row>
    <row r="20" spans="1:23" s="113" customFormat="1" ht="30" customHeight="1">
      <c r="A20" s="125"/>
      <c r="B20" s="94"/>
      <c r="C20" s="124"/>
      <c r="D20" s="124"/>
      <c r="E20" s="124"/>
      <c r="F20" s="124"/>
      <c r="G20" s="124"/>
      <c r="H20" s="124"/>
      <c r="I20" s="124"/>
      <c r="J20" s="124"/>
      <c r="K20" s="124"/>
      <c r="L20" s="124"/>
      <c r="M20" s="124"/>
      <c r="N20" s="124"/>
      <c r="O20" s="124"/>
      <c r="P20" s="124"/>
      <c r="Q20" s="124"/>
      <c r="R20" s="124"/>
      <c r="S20" s="124"/>
      <c r="T20" s="124"/>
      <c r="U20" s="124"/>
      <c r="V20" s="124"/>
      <c r="W20" s="123"/>
    </row>
    <row r="21" spans="1:23" s="113" customFormat="1" ht="20.25" customHeight="1">
      <c r="A21" s="626" t="s">
        <v>2974</v>
      </c>
      <c r="B21" s="629" t="s">
        <v>3164</v>
      </c>
      <c r="C21" s="632" t="s">
        <v>3115</v>
      </c>
      <c r="D21" s="122"/>
      <c r="E21" s="635" t="s">
        <v>3116</v>
      </c>
      <c r="F21" s="635"/>
      <c r="G21" s="635"/>
      <c r="H21" s="635"/>
      <c r="I21" s="635"/>
      <c r="J21" s="121"/>
      <c r="K21" s="636" t="s">
        <v>3117</v>
      </c>
      <c r="L21" s="636"/>
      <c r="M21" s="636"/>
      <c r="N21" s="636"/>
      <c r="O21" s="636"/>
      <c r="P21" s="636"/>
      <c r="Q21" s="636"/>
      <c r="R21" s="636"/>
      <c r="S21" s="122"/>
      <c r="T21" s="121"/>
      <c r="U21" s="121"/>
      <c r="V21" s="120"/>
      <c r="W21" s="676" t="s">
        <v>3118</v>
      </c>
    </row>
    <row r="22" spans="1:23" s="113" customFormat="1" ht="30" customHeight="1">
      <c r="A22" s="627"/>
      <c r="B22" s="630"/>
      <c r="C22" s="633"/>
      <c r="D22" s="118" t="s">
        <v>3119</v>
      </c>
      <c r="E22" s="637">
        <v>76960</v>
      </c>
      <c r="F22" s="637"/>
      <c r="G22" s="637"/>
      <c r="H22" s="637"/>
      <c r="I22" s="637"/>
      <c r="J22" s="118" t="s">
        <v>3120</v>
      </c>
      <c r="K22" s="638">
        <v>760</v>
      </c>
      <c r="L22" s="638"/>
      <c r="M22" s="638"/>
      <c r="N22" s="638"/>
      <c r="O22" s="638"/>
      <c r="P22" s="638"/>
      <c r="Q22" s="638"/>
      <c r="R22" s="638"/>
      <c r="S22" s="119" t="s">
        <v>3121</v>
      </c>
      <c r="T22" s="118"/>
      <c r="U22" s="118"/>
      <c r="V22" s="117"/>
      <c r="W22" s="652"/>
    </row>
    <row r="23" spans="1:23" s="113" customFormat="1" ht="30" customHeight="1">
      <c r="A23" s="627"/>
      <c r="B23" s="630"/>
      <c r="C23" s="634"/>
      <c r="D23" s="116"/>
      <c r="E23" s="104"/>
      <c r="F23" s="104"/>
      <c r="G23" s="104"/>
      <c r="H23" s="104"/>
      <c r="I23" s="639" t="s">
        <v>3165</v>
      </c>
      <c r="J23" s="639"/>
      <c r="K23" s="639"/>
      <c r="L23" s="639"/>
      <c r="M23" s="639"/>
      <c r="N23" s="639"/>
      <c r="O23" s="639"/>
      <c r="P23" s="639"/>
      <c r="Q23" s="639"/>
      <c r="R23" s="639"/>
      <c r="S23" s="639"/>
      <c r="T23" s="639"/>
      <c r="U23" s="639"/>
      <c r="V23" s="640"/>
      <c r="W23" s="652"/>
    </row>
    <row r="24" spans="1:23" s="113" customFormat="1" ht="20.25" customHeight="1">
      <c r="A24" s="627"/>
      <c r="B24" s="630"/>
      <c r="C24" s="632" t="s">
        <v>3123</v>
      </c>
      <c r="D24" s="122"/>
      <c r="E24" s="635" t="s">
        <v>3116</v>
      </c>
      <c r="F24" s="635"/>
      <c r="G24" s="635"/>
      <c r="H24" s="635"/>
      <c r="I24" s="635"/>
      <c r="J24" s="121"/>
      <c r="K24" s="636" t="s">
        <v>3117</v>
      </c>
      <c r="L24" s="636"/>
      <c r="M24" s="636"/>
      <c r="N24" s="636"/>
      <c r="O24" s="636"/>
      <c r="P24" s="636"/>
      <c r="Q24" s="636"/>
      <c r="R24" s="636"/>
      <c r="S24" s="122"/>
      <c r="T24" s="121"/>
      <c r="U24" s="121"/>
      <c r="V24" s="120"/>
      <c r="W24" s="652"/>
    </row>
    <row r="25" spans="1:23" s="113" customFormat="1" ht="30" customHeight="1">
      <c r="A25" s="627"/>
      <c r="B25" s="630"/>
      <c r="C25" s="633"/>
      <c r="D25" s="118" t="s">
        <v>3119</v>
      </c>
      <c r="E25" s="637">
        <v>50000</v>
      </c>
      <c r="F25" s="637"/>
      <c r="G25" s="637"/>
      <c r="H25" s="637"/>
      <c r="I25" s="637"/>
      <c r="J25" s="118" t="s">
        <v>3120</v>
      </c>
      <c r="K25" s="638">
        <v>500</v>
      </c>
      <c r="L25" s="638"/>
      <c r="M25" s="638"/>
      <c r="N25" s="638"/>
      <c r="O25" s="638"/>
      <c r="P25" s="638"/>
      <c r="Q25" s="638"/>
      <c r="R25" s="638"/>
      <c r="S25" s="119" t="s">
        <v>3121</v>
      </c>
      <c r="T25" s="118"/>
      <c r="U25" s="118"/>
      <c r="V25" s="117"/>
      <c r="W25" s="652"/>
    </row>
    <row r="26" spans="1:23" ht="25.5" customHeight="1">
      <c r="A26" s="627"/>
      <c r="B26" s="630"/>
      <c r="C26" s="634"/>
      <c r="D26" s="116"/>
      <c r="E26" s="104"/>
      <c r="F26" s="104"/>
      <c r="G26" s="104"/>
      <c r="H26" s="104"/>
      <c r="I26" s="639" t="s">
        <v>3165</v>
      </c>
      <c r="J26" s="639"/>
      <c r="K26" s="639"/>
      <c r="L26" s="639"/>
      <c r="M26" s="639"/>
      <c r="N26" s="639"/>
      <c r="O26" s="639"/>
      <c r="P26" s="639"/>
      <c r="Q26" s="639"/>
      <c r="R26" s="639"/>
      <c r="S26" s="639"/>
      <c r="T26" s="639"/>
      <c r="U26" s="639"/>
      <c r="V26" s="640"/>
      <c r="W26" s="652"/>
    </row>
    <row r="27" spans="1:23" ht="30" customHeight="1">
      <c r="A27" s="627"/>
      <c r="B27" s="630"/>
      <c r="C27" s="632" t="s">
        <v>3124</v>
      </c>
      <c r="D27" s="641" t="s">
        <v>3116</v>
      </c>
      <c r="E27" s="635"/>
      <c r="F27" s="635"/>
      <c r="G27" s="635"/>
      <c r="H27" s="635"/>
      <c r="I27" s="635"/>
      <c r="J27" s="635"/>
      <c r="K27" s="635"/>
      <c r="L27" s="635"/>
      <c r="M27" s="115"/>
      <c r="N27" s="115"/>
      <c r="O27" s="115"/>
      <c r="P27" s="115"/>
      <c r="Q27" s="115"/>
      <c r="R27" s="115"/>
      <c r="S27" s="115"/>
      <c r="T27" s="115"/>
      <c r="U27" s="115"/>
      <c r="V27" s="114"/>
      <c r="W27" s="652"/>
    </row>
    <row r="28" spans="1:23" ht="25.5" customHeight="1">
      <c r="A28" s="628"/>
      <c r="B28" s="631"/>
      <c r="C28" s="634"/>
      <c r="D28" s="307"/>
      <c r="E28" s="677">
        <v>10000</v>
      </c>
      <c r="F28" s="677"/>
      <c r="G28" s="677"/>
      <c r="H28" s="677"/>
      <c r="I28" s="677"/>
      <c r="J28" s="642" t="s">
        <v>3125</v>
      </c>
      <c r="K28" s="642"/>
      <c r="L28" s="642"/>
      <c r="M28" s="642"/>
      <c r="N28" s="642"/>
      <c r="O28" s="642"/>
      <c r="P28" s="642"/>
      <c r="Q28" s="642"/>
      <c r="R28" s="642"/>
      <c r="S28" s="642"/>
      <c r="T28" s="642"/>
      <c r="U28" s="642"/>
      <c r="V28" s="643"/>
      <c r="W28" s="667"/>
    </row>
    <row r="29" spans="1:23" ht="25.5" customHeight="1">
      <c r="A29" s="91"/>
      <c r="B29" s="91"/>
      <c r="C29" s="91"/>
      <c r="D29" s="92"/>
      <c r="E29" s="92"/>
      <c r="F29" s="92"/>
      <c r="G29" s="92"/>
      <c r="H29" s="90"/>
      <c r="I29" s="90"/>
      <c r="J29" s="90"/>
      <c r="K29" s="90"/>
      <c r="L29" s="91"/>
      <c r="M29" s="89"/>
      <c r="N29" s="90"/>
      <c r="O29" s="90"/>
      <c r="P29" s="90"/>
      <c r="Q29" s="89"/>
      <c r="R29" s="89"/>
      <c r="S29" s="89"/>
      <c r="T29" s="89"/>
      <c r="U29" s="89"/>
      <c r="V29" s="89"/>
      <c r="W29" s="88" t="s">
        <v>3126</v>
      </c>
    </row>
    <row r="30" spans="1:23" ht="25.5" customHeight="1">
      <c r="A30" s="87" t="s">
        <v>50</v>
      </c>
      <c r="B30" s="86" t="s">
        <v>3166</v>
      </c>
      <c r="C30" s="620">
        <v>150000</v>
      </c>
      <c r="D30" s="620"/>
      <c r="E30" s="620"/>
      <c r="F30" s="620"/>
      <c r="G30" s="620"/>
      <c r="H30" s="620"/>
      <c r="I30" s="620"/>
      <c r="J30" s="620"/>
      <c r="K30" s="620"/>
      <c r="L30" s="620"/>
      <c r="M30" s="620"/>
      <c r="N30" s="620"/>
      <c r="O30" s="620"/>
      <c r="P30" s="620"/>
      <c r="Q30" s="620"/>
      <c r="R30" s="620"/>
      <c r="S30" s="620"/>
      <c r="T30" s="620"/>
      <c r="U30" s="620"/>
      <c r="V30" s="621"/>
      <c r="W30" s="85" t="s">
        <v>46</v>
      </c>
    </row>
  </sheetData>
  <sheetProtection algorithmName="SHA-512" hashValue="LsHpO3YfzErlczs+Tyha6nrE4CHXU2G/clp4rAdBeBG064Syw9mSs9o6Qu4BEDieGTiTTX1WD0Su8jP1n+5NvQ==" saltValue="YX5K8tSkHod3gk79MrJzXg==" spinCount="100000" sheet="1" selectLockedCells="1" selectUnlockedCells="1"/>
  <mergeCells count="51">
    <mergeCell ref="W21:W28"/>
    <mergeCell ref="E28:I28"/>
    <mergeCell ref="C21:C23"/>
    <mergeCell ref="E21:I21"/>
    <mergeCell ref="K21:R21"/>
    <mergeCell ref="E22:I22"/>
    <mergeCell ref="K22:R22"/>
    <mergeCell ref="I23:V23"/>
    <mergeCell ref="W8:W9"/>
    <mergeCell ref="A11:A13"/>
    <mergeCell ref="B11:B13"/>
    <mergeCell ref="C11:G11"/>
    <mergeCell ref="H11:L11"/>
    <mergeCell ref="M11:Q11"/>
    <mergeCell ref="A8:A9"/>
    <mergeCell ref="B8:B9"/>
    <mergeCell ref="C8:C9"/>
    <mergeCell ref="D8:I8"/>
    <mergeCell ref="K8:V8"/>
    <mergeCell ref="M9:V9"/>
    <mergeCell ref="R11:V11"/>
    <mergeCell ref="W11:W13"/>
    <mergeCell ref="C12:G12"/>
    <mergeCell ref="H12:L12"/>
    <mergeCell ref="A3:A6"/>
    <mergeCell ref="B3:B6"/>
    <mergeCell ref="C3:V3"/>
    <mergeCell ref="W3:W6"/>
    <mergeCell ref="F4:I4"/>
    <mergeCell ref="C5:V5"/>
    <mergeCell ref="F6:I6"/>
    <mergeCell ref="M12:Q12"/>
    <mergeCell ref="R12:V12"/>
    <mergeCell ref="C13:G13"/>
    <mergeCell ref="H13:L13"/>
    <mergeCell ref="M13:V13"/>
    <mergeCell ref="C30:V30"/>
    <mergeCell ref="C15:V15"/>
    <mergeCell ref="C17:V17"/>
    <mergeCell ref="C19:V19"/>
    <mergeCell ref="A21:A28"/>
    <mergeCell ref="B21:B28"/>
    <mergeCell ref="C24:C26"/>
    <mergeCell ref="E24:I24"/>
    <mergeCell ref="K24:R24"/>
    <mergeCell ref="E25:I25"/>
    <mergeCell ref="K25:R25"/>
    <mergeCell ref="I26:V26"/>
    <mergeCell ref="C27:C28"/>
    <mergeCell ref="D27:L27"/>
    <mergeCell ref="J28:V28"/>
  </mergeCells>
  <phoneticPr fontId="5"/>
  <conditionalFormatting sqref="W8:W9">
    <cfRule type="expression" dxfId="1" priority="1">
      <formula>W8&lt;#REF!</formula>
    </cfRule>
    <cfRule type="expression" dxfId="0" priority="2">
      <formula>W8&gt;#REF!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0"/>
  <sheetViews>
    <sheetView zoomScaleNormal="100" workbookViewId="0"/>
  </sheetViews>
  <sheetFormatPr defaultColWidth="9" defaultRowHeight="13.5"/>
  <cols>
    <col min="1" max="2" width="9" style="1"/>
    <col min="3" max="3" width="11.375" style="1" bestFit="1" customWidth="1"/>
    <col min="4" max="8" width="9" style="1"/>
    <col min="9" max="9" width="11.625" style="1" customWidth="1"/>
    <col min="10" max="10" width="20.625" style="1" bestFit="1" customWidth="1"/>
    <col min="11" max="11" width="20.625" style="1" customWidth="1"/>
    <col min="12" max="12" width="23.5" style="1" bestFit="1" customWidth="1"/>
    <col min="13" max="13" width="16.75" style="1" bestFit="1" customWidth="1"/>
    <col min="14" max="14" width="10.5" style="1" customWidth="1"/>
    <col min="15" max="16" width="9" style="1"/>
    <col min="17" max="17" width="12.125" style="1" bestFit="1" customWidth="1"/>
    <col min="18" max="18" width="29.625" style="1" bestFit="1" customWidth="1"/>
    <col min="19" max="19" width="29.625" style="1" customWidth="1"/>
    <col min="20" max="20" width="17" style="25" customWidth="1"/>
    <col min="21" max="23" width="8.5" style="25" customWidth="1"/>
    <col min="24" max="26" width="9" style="1"/>
    <col min="27" max="27" width="81.5" style="25" customWidth="1"/>
    <col min="28" max="16384" width="9" style="1"/>
  </cols>
  <sheetData>
    <row r="1" spans="1:27">
      <c r="A1" s="139"/>
      <c r="B1" s="258"/>
      <c r="C1" s="258"/>
      <c r="D1" s="678"/>
      <c r="E1" s="678"/>
      <c r="F1" s="258"/>
      <c r="G1" s="258"/>
      <c r="H1" s="258"/>
      <c r="I1" s="258"/>
      <c r="J1" s="258"/>
      <c r="K1" s="258"/>
      <c r="L1" s="139"/>
      <c r="M1" s="139"/>
      <c r="N1" s="678" t="s">
        <v>10</v>
      </c>
      <c r="O1" s="678"/>
      <c r="P1" s="678"/>
      <c r="Q1" s="678"/>
      <c r="R1" s="139" t="s">
        <v>53</v>
      </c>
      <c r="S1" s="139"/>
      <c r="T1" s="259"/>
      <c r="U1" s="259"/>
      <c r="V1" s="259"/>
      <c r="W1" s="259"/>
      <c r="X1" s="139"/>
      <c r="Y1" s="139"/>
    </row>
    <row r="2" spans="1:27" ht="40.5">
      <c r="A2" s="139"/>
      <c r="B2" s="258" t="s">
        <v>12</v>
      </c>
      <c r="C2" s="258" t="s">
        <v>0</v>
      </c>
      <c r="D2" s="258" t="s">
        <v>188</v>
      </c>
      <c r="E2" s="260" t="s">
        <v>3135</v>
      </c>
      <c r="F2" s="260" t="s">
        <v>54</v>
      </c>
      <c r="G2" s="139" t="s">
        <v>17</v>
      </c>
      <c r="H2" s="139" t="s">
        <v>28</v>
      </c>
      <c r="I2" s="261" t="s">
        <v>55</v>
      </c>
      <c r="J2" s="139" t="s">
        <v>15</v>
      </c>
      <c r="K2" s="139" t="s">
        <v>2978</v>
      </c>
      <c r="L2" s="139" t="s">
        <v>18</v>
      </c>
      <c r="M2" s="139" t="s">
        <v>24</v>
      </c>
      <c r="N2" s="261" t="s">
        <v>64</v>
      </c>
      <c r="O2" s="679" t="s">
        <v>0</v>
      </c>
      <c r="P2" s="679"/>
      <c r="Q2" s="139" t="s">
        <v>29</v>
      </c>
      <c r="R2" s="139" t="s">
        <v>56</v>
      </c>
      <c r="S2" s="139" t="s">
        <v>3061</v>
      </c>
      <c r="T2" s="259" t="s">
        <v>219</v>
      </c>
      <c r="U2" s="259" t="s">
        <v>215</v>
      </c>
      <c r="V2" s="262" t="s">
        <v>220</v>
      </c>
      <c r="W2" s="262" t="s">
        <v>221</v>
      </c>
      <c r="X2" s="139" t="s">
        <v>2926</v>
      </c>
      <c r="Y2" s="139" t="s">
        <v>2959</v>
      </c>
      <c r="AA2" s="25" t="s">
        <v>2974</v>
      </c>
    </row>
    <row r="3" spans="1:27">
      <c r="A3" s="139"/>
      <c r="B3" s="139">
        <v>0</v>
      </c>
      <c r="C3" s="263" t="s">
        <v>209</v>
      </c>
      <c r="D3" s="139"/>
      <c r="E3" s="139">
        <v>30</v>
      </c>
      <c r="F3" s="139">
        <v>20</v>
      </c>
      <c r="G3" s="139" t="s">
        <v>57</v>
      </c>
      <c r="H3" s="139" t="s">
        <v>3156</v>
      </c>
      <c r="I3" s="139">
        <v>209</v>
      </c>
      <c r="J3" s="139" t="s">
        <v>19</v>
      </c>
      <c r="K3" s="139">
        <v>0</v>
      </c>
      <c r="L3" s="139" t="s">
        <v>2921</v>
      </c>
      <c r="M3" s="139" t="s">
        <v>25</v>
      </c>
      <c r="N3" s="139" t="s">
        <v>65</v>
      </c>
      <c r="O3" s="139" t="s">
        <v>30</v>
      </c>
      <c r="P3" s="139" t="s">
        <v>34</v>
      </c>
      <c r="Q3" s="139" t="s">
        <v>11</v>
      </c>
      <c r="R3" s="139" t="s">
        <v>137</v>
      </c>
      <c r="S3" s="264" t="s">
        <v>20</v>
      </c>
      <c r="T3" s="265" t="s">
        <v>218</v>
      </c>
      <c r="U3" s="266">
        <v>0.12</v>
      </c>
      <c r="V3" s="266">
        <v>7.0000000000000007E-2</v>
      </c>
      <c r="W3" s="267">
        <v>-0.02</v>
      </c>
      <c r="X3" s="139"/>
      <c r="Y3" s="139" t="s">
        <v>57</v>
      </c>
      <c r="AA3" s="25" t="s">
        <v>3064</v>
      </c>
    </row>
    <row r="4" spans="1:27">
      <c r="A4" s="139"/>
      <c r="B4" s="139">
        <v>1</v>
      </c>
      <c r="C4" s="139" t="s">
        <v>3136</v>
      </c>
      <c r="D4" s="139"/>
      <c r="E4" s="139">
        <v>31</v>
      </c>
      <c r="F4" s="139">
        <v>21</v>
      </c>
      <c r="G4" s="139" t="s">
        <v>58</v>
      </c>
      <c r="H4" s="139"/>
      <c r="I4" s="139">
        <v>210</v>
      </c>
      <c r="J4" s="139" t="s">
        <v>20</v>
      </c>
      <c r="K4" s="139">
        <v>1</v>
      </c>
      <c r="L4" s="139" t="s">
        <v>2922</v>
      </c>
      <c r="M4" s="139" t="s">
        <v>13</v>
      </c>
      <c r="N4" s="139" t="s">
        <v>51</v>
      </c>
      <c r="O4" s="139" t="s">
        <v>31</v>
      </c>
      <c r="P4" s="139" t="s">
        <v>35</v>
      </c>
      <c r="Q4" s="139" t="s">
        <v>5</v>
      </c>
      <c r="R4" s="261" t="s">
        <v>71</v>
      </c>
      <c r="S4" s="264" t="s">
        <v>21</v>
      </c>
      <c r="T4" s="265" t="s">
        <v>222</v>
      </c>
      <c r="U4" s="266">
        <v>0.12</v>
      </c>
      <c r="V4" s="266">
        <v>0.06</v>
      </c>
      <c r="W4" s="266"/>
      <c r="X4" s="139" t="s">
        <v>57</v>
      </c>
      <c r="Y4" s="139" t="s">
        <v>2963</v>
      </c>
      <c r="AA4" s="25" t="s">
        <v>3065</v>
      </c>
    </row>
    <row r="5" spans="1:27">
      <c r="A5" s="139"/>
      <c r="B5" s="139">
        <v>2</v>
      </c>
      <c r="C5" s="139" t="s">
        <v>3137</v>
      </c>
      <c r="D5" s="139"/>
      <c r="E5" s="139">
        <v>41</v>
      </c>
      <c r="F5" s="139">
        <v>31</v>
      </c>
      <c r="G5" s="139"/>
      <c r="H5" s="139"/>
      <c r="I5" s="139">
        <v>280</v>
      </c>
      <c r="J5" s="139" t="s">
        <v>21</v>
      </c>
      <c r="K5" s="139">
        <v>2</v>
      </c>
      <c r="L5" s="139" t="s">
        <v>2923</v>
      </c>
      <c r="M5" s="139" t="s">
        <v>26</v>
      </c>
      <c r="N5" s="139"/>
      <c r="O5" s="139" t="s">
        <v>32</v>
      </c>
      <c r="P5" s="139" t="s">
        <v>36</v>
      </c>
      <c r="Q5" s="139"/>
      <c r="R5" s="139" t="s">
        <v>3138</v>
      </c>
      <c r="S5" s="264" t="s">
        <v>3062</v>
      </c>
      <c r="T5" s="265" t="s">
        <v>223</v>
      </c>
      <c r="U5" s="266">
        <v>0.11</v>
      </c>
      <c r="V5" s="266">
        <v>0.06</v>
      </c>
      <c r="W5" s="266"/>
      <c r="X5" s="139" t="s">
        <v>58</v>
      </c>
      <c r="Y5" s="139" t="s">
        <v>2964</v>
      </c>
      <c r="AA5" s="25" t="s">
        <v>3063</v>
      </c>
    </row>
    <row r="6" spans="1:27">
      <c r="A6" s="139"/>
      <c r="B6" s="139">
        <v>3</v>
      </c>
      <c r="C6" s="139" t="s">
        <v>3139</v>
      </c>
      <c r="D6" s="139"/>
      <c r="E6" s="139">
        <v>51</v>
      </c>
      <c r="F6" s="139">
        <v>41</v>
      </c>
      <c r="G6" s="139"/>
      <c r="H6" s="139"/>
      <c r="I6" s="139">
        <v>350</v>
      </c>
      <c r="J6" s="139" t="s">
        <v>16</v>
      </c>
      <c r="K6" s="139">
        <v>3</v>
      </c>
      <c r="L6" s="139" t="s">
        <v>2924</v>
      </c>
      <c r="M6" s="139" t="s">
        <v>27</v>
      </c>
      <c r="N6" s="139"/>
      <c r="O6" s="139" t="s">
        <v>33</v>
      </c>
      <c r="P6" s="139" t="s">
        <v>37</v>
      </c>
      <c r="Q6" s="139"/>
      <c r="R6" s="139" t="s">
        <v>61</v>
      </c>
      <c r="S6" s="264" t="s">
        <v>3060</v>
      </c>
      <c r="T6" s="265" t="s">
        <v>224</v>
      </c>
      <c r="U6" s="266">
        <v>0.1</v>
      </c>
      <c r="V6" s="266">
        <v>0.06</v>
      </c>
      <c r="W6" s="266"/>
      <c r="X6" s="139"/>
      <c r="Y6" s="139"/>
      <c r="AA6" s="25" t="s">
        <v>3066</v>
      </c>
    </row>
    <row r="7" spans="1:27" ht="13.5" customHeight="1">
      <c r="A7" s="139"/>
      <c r="B7" s="139">
        <v>4</v>
      </c>
      <c r="C7" s="139" t="s">
        <v>3140</v>
      </c>
      <c r="D7" s="139"/>
      <c r="E7" s="139">
        <v>61</v>
      </c>
      <c r="F7" s="139">
        <v>51</v>
      </c>
      <c r="G7" s="139"/>
      <c r="H7" s="139"/>
      <c r="I7" s="139">
        <v>420</v>
      </c>
      <c r="J7" s="139" t="s">
        <v>22</v>
      </c>
      <c r="K7" s="139">
        <v>4</v>
      </c>
      <c r="L7" s="139" t="s">
        <v>62</v>
      </c>
      <c r="M7" s="139" t="s">
        <v>70</v>
      </c>
      <c r="N7" s="139"/>
      <c r="O7" s="139"/>
      <c r="P7" s="139"/>
      <c r="Q7" s="139"/>
      <c r="R7" s="139"/>
      <c r="S7" s="139"/>
      <c r="T7" s="265" t="s">
        <v>225</v>
      </c>
      <c r="U7" s="266">
        <v>0.09</v>
      </c>
      <c r="V7" s="266">
        <v>0.06</v>
      </c>
      <c r="W7" s="266"/>
      <c r="X7" s="139"/>
      <c r="Y7" s="139"/>
    </row>
    <row r="8" spans="1:27">
      <c r="A8" s="139"/>
      <c r="B8" s="139">
        <v>5</v>
      </c>
      <c r="C8" s="139" t="s">
        <v>3141</v>
      </c>
      <c r="D8" s="139"/>
      <c r="E8" s="139">
        <v>71</v>
      </c>
      <c r="F8" s="139">
        <v>61</v>
      </c>
      <c r="G8" s="139"/>
      <c r="H8" s="139"/>
      <c r="I8" s="139">
        <v>490</v>
      </c>
      <c r="J8" s="139" t="s">
        <v>23</v>
      </c>
      <c r="K8" s="139">
        <v>5</v>
      </c>
      <c r="L8" s="139"/>
      <c r="M8" s="139"/>
      <c r="N8" s="139"/>
      <c r="O8" s="139"/>
      <c r="P8" s="139"/>
      <c r="Q8" s="139"/>
      <c r="R8" s="139"/>
      <c r="S8" s="139"/>
      <c r="T8" s="265" t="s">
        <v>226</v>
      </c>
      <c r="U8" s="266">
        <v>0.08</v>
      </c>
      <c r="V8" s="266">
        <v>0.06</v>
      </c>
      <c r="W8" s="266"/>
      <c r="X8" s="139"/>
      <c r="Y8" s="139"/>
    </row>
    <row r="9" spans="1:27">
      <c r="A9" s="139"/>
      <c r="B9" s="139">
        <v>6</v>
      </c>
      <c r="C9" s="139" t="s">
        <v>3142</v>
      </c>
      <c r="D9" s="139"/>
      <c r="E9" s="139">
        <v>81</v>
      </c>
      <c r="F9" s="139">
        <v>71</v>
      </c>
      <c r="G9" s="139"/>
      <c r="H9" s="139"/>
      <c r="I9" s="139">
        <v>560</v>
      </c>
      <c r="J9" s="139"/>
      <c r="K9" s="139">
        <v>6</v>
      </c>
      <c r="L9" s="139"/>
      <c r="M9" s="139"/>
      <c r="N9" s="139"/>
      <c r="O9" s="139"/>
      <c r="P9" s="139"/>
      <c r="Q9" s="139"/>
      <c r="R9" s="139"/>
      <c r="S9" s="139"/>
      <c r="T9" s="265" t="s">
        <v>227</v>
      </c>
      <c r="U9" s="266">
        <v>7.0000000000000007E-2</v>
      </c>
      <c r="V9" s="266">
        <v>0.06</v>
      </c>
      <c r="W9" s="266"/>
      <c r="X9" s="139"/>
      <c r="Y9" s="139"/>
    </row>
    <row r="10" spans="1:27">
      <c r="A10" s="139"/>
      <c r="B10" s="139">
        <v>7</v>
      </c>
      <c r="C10" s="139" t="s">
        <v>14</v>
      </c>
      <c r="D10" s="139"/>
      <c r="E10" s="139">
        <v>91</v>
      </c>
      <c r="F10" s="139">
        <v>81</v>
      </c>
      <c r="G10" s="139"/>
      <c r="H10" s="139"/>
      <c r="I10" s="139">
        <v>630</v>
      </c>
      <c r="J10" s="139"/>
      <c r="K10" s="139">
        <v>7</v>
      </c>
      <c r="L10" s="139"/>
      <c r="M10" s="139"/>
      <c r="N10" s="139"/>
      <c r="O10" s="139"/>
      <c r="P10" s="139"/>
      <c r="Q10" s="139"/>
      <c r="R10" s="139"/>
      <c r="S10" s="139"/>
      <c r="T10" s="265" t="s">
        <v>228</v>
      </c>
      <c r="U10" s="266">
        <v>0.06</v>
      </c>
      <c r="V10" s="266">
        <v>0.06</v>
      </c>
      <c r="W10" s="266"/>
      <c r="X10" s="139"/>
      <c r="Y10" s="139"/>
    </row>
    <row r="11" spans="1:27">
      <c r="A11" s="139"/>
      <c r="B11" s="139">
        <v>8</v>
      </c>
      <c r="C11" s="139"/>
      <c r="D11" s="139"/>
      <c r="E11" s="139">
        <v>101</v>
      </c>
      <c r="F11" s="139">
        <v>91</v>
      </c>
      <c r="G11" s="139"/>
      <c r="H11" s="139"/>
      <c r="I11" s="139">
        <v>700</v>
      </c>
      <c r="J11" s="139"/>
      <c r="K11" s="139">
        <v>8</v>
      </c>
      <c r="L11" s="139"/>
      <c r="M11" s="139"/>
      <c r="N11" s="139"/>
      <c r="O11" s="139"/>
      <c r="P11" s="139"/>
      <c r="Q11" s="139"/>
      <c r="R11" s="139"/>
      <c r="S11" s="139"/>
      <c r="T11" s="265" t="s">
        <v>229</v>
      </c>
      <c r="U11" s="266">
        <v>0.05</v>
      </c>
      <c r="V11" s="266">
        <v>0.06</v>
      </c>
      <c r="W11" s="266"/>
      <c r="X11" s="139"/>
      <c r="Y11" s="139"/>
    </row>
    <row r="12" spans="1:27">
      <c r="A12" s="139"/>
      <c r="B12" s="139">
        <v>9</v>
      </c>
      <c r="C12" s="139"/>
      <c r="D12" s="139"/>
      <c r="E12" s="139">
        <v>111</v>
      </c>
      <c r="F12" s="139"/>
      <c r="G12" s="139"/>
      <c r="H12" s="139"/>
      <c r="I12" s="139">
        <v>770</v>
      </c>
      <c r="J12" s="139"/>
      <c r="K12" s="139">
        <v>9</v>
      </c>
      <c r="L12" s="139"/>
      <c r="M12" s="139"/>
      <c r="N12" s="139"/>
      <c r="O12" s="139"/>
      <c r="P12" s="139"/>
      <c r="Q12" s="139"/>
      <c r="R12" s="139"/>
      <c r="S12" s="139"/>
      <c r="T12" s="265" t="s">
        <v>230</v>
      </c>
      <c r="U12" s="266">
        <v>0.04</v>
      </c>
      <c r="V12" s="266">
        <v>0.06</v>
      </c>
      <c r="W12" s="266"/>
      <c r="X12" s="139"/>
      <c r="Y12" s="139"/>
    </row>
    <row r="13" spans="1:27">
      <c r="A13" s="139"/>
      <c r="B13" s="139">
        <v>10</v>
      </c>
      <c r="C13" s="139"/>
      <c r="D13" s="139"/>
      <c r="E13" s="139">
        <v>121</v>
      </c>
      <c r="F13" s="139"/>
      <c r="G13" s="139"/>
      <c r="H13" s="139"/>
      <c r="I13" s="139">
        <v>840</v>
      </c>
      <c r="J13" s="139"/>
      <c r="K13" s="139">
        <v>10</v>
      </c>
      <c r="L13" s="139"/>
      <c r="M13" s="139"/>
      <c r="N13" s="139"/>
      <c r="O13" s="139"/>
      <c r="P13" s="139"/>
      <c r="Q13" s="139"/>
      <c r="R13" s="139"/>
      <c r="S13" s="139"/>
      <c r="T13" s="265" t="s">
        <v>231</v>
      </c>
      <c r="U13" s="266">
        <v>0.03</v>
      </c>
      <c r="V13" s="266">
        <v>0.06</v>
      </c>
      <c r="W13" s="266"/>
      <c r="X13" s="139"/>
      <c r="Y13" s="139"/>
    </row>
    <row r="14" spans="1:27">
      <c r="A14" s="139"/>
      <c r="B14" s="139">
        <v>11</v>
      </c>
      <c r="C14" s="139"/>
      <c r="D14" s="139"/>
      <c r="E14" s="139">
        <v>131</v>
      </c>
      <c r="F14" s="139"/>
      <c r="G14" s="139"/>
      <c r="H14" s="139"/>
      <c r="I14" s="139">
        <v>910</v>
      </c>
      <c r="J14" s="139"/>
      <c r="K14" s="139">
        <v>11</v>
      </c>
      <c r="L14" s="139"/>
      <c r="M14" s="139"/>
      <c r="N14" s="139"/>
      <c r="O14" s="139"/>
      <c r="P14" s="139"/>
      <c r="Q14" s="139"/>
      <c r="R14" s="139"/>
      <c r="S14" s="139"/>
      <c r="T14" s="265" t="s">
        <v>232</v>
      </c>
      <c r="U14" s="266">
        <v>0.02</v>
      </c>
      <c r="V14" s="266">
        <v>0.06</v>
      </c>
      <c r="W14" s="266"/>
      <c r="X14" s="139"/>
      <c r="Y14" s="139"/>
    </row>
    <row r="15" spans="1:27">
      <c r="A15" s="139"/>
      <c r="B15" s="139">
        <v>12</v>
      </c>
      <c r="C15" s="139"/>
      <c r="D15" s="139"/>
      <c r="E15" s="139">
        <v>141</v>
      </c>
      <c r="F15" s="139"/>
      <c r="G15" s="139"/>
      <c r="H15" s="139"/>
      <c r="I15" s="139">
        <v>980</v>
      </c>
      <c r="J15" s="139"/>
      <c r="K15" s="139">
        <v>12</v>
      </c>
      <c r="L15" s="139"/>
      <c r="M15" s="139"/>
      <c r="N15" s="139"/>
      <c r="O15" s="139"/>
      <c r="P15" s="139"/>
      <c r="Q15" s="139"/>
      <c r="R15" s="139"/>
      <c r="S15" s="139"/>
      <c r="T15" s="265"/>
      <c r="U15" s="265"/>
      <c r="V15" s="265"/>
      <c r="W15" s="265"/>
      <c r="X15" s="139"/>
      <c r="Y15" s="139"/>
    </row>
    <row r="16" spans="1:27">
      <c r="A16" s="139"/>
      <c r="B16" s="139">
        <v>13</v>
      </c>
      <c r="C16" s="139"/>
      <c r="D16" s="139"/>
      <c r="E16" s="139">
        <v>151</v>
      </c>
      <c r="F16" s="139"/>
      <c r="G16" s="139"/>
      <c r="H16" s="139"/>
      <c r="I16" s="139">
        <v>1050</v>
      </c>
      <c r="J16" s="139"/>
      <c r="K16" s="139"/>
      <c r="L16" s="139"/>
      <c r="M16" s="139"/>
      <c r="N16" s="139"/>
      <c r="O16" s="139"/>
      <c r="P16" s="139"/>
      <c r="Q16" s="139"/>
      <c r="R16" s="139"/>
      <c r="S16" s="139"/>
      <c r="T16" s="265"/>
      <c r="U16" s="265"/>
      <c r="V16" s="265"/>
      <c r="W16" s="265"/>
      <c r="X16" s="139"/>
      <c r="Y16" s="139"/>
    </row>
    <row r="17" spans="1:25">
      <c r="A17" s="139"/>
      <c r="B17" s="139">
        <v>14</v>
      </c>
      <c r="C17" s="139"/>
      <c r="D17" s="139"/>
      <c r="E17" s="139">
        <v>161</v>
      </c>
      <c r="F17" s="139"/>
      <c r="G17" s="139"/>
      <c r="H17" s="139"/>
      <c r="I17" s="139"/>
      <c r="J17" s="139"/>
      <c r="K17" s="139"/>
      <c r="L17" s="139"/>
      <c r="M17" s="139"/>
      <c r="N17" s="139"/>
      <c r="O17" s="139"/>
      <c r="P17" s="139"/>
      <c r="Q17" s="139"/>
      <c r="R17" s="139"/>
      <c r="S17" s="139"/>
      <c r="T17" s="265"/>
      <c r="U17" s="265"/>
      <c r="V17" s="265"/>
      <c r="W17" s="265"/>
      <c r="X17" s="139"/>
      <c r="Y17" s="139"/>
    </row>
    <row r="18" spans="1:25">
      <c r="A18" s="139"/>
      <c r="B18" s="139">
        <v>15</v>
      </c>
      <c r="C18" s="139"/>
      <c r="D18" s="139"/>
      <c r="E18" s="139">
        <v>171</v>
      </c>
      <c r="F18" s="139"/>
      <c r="G18" s="139"/>
      <c r="H18" s="139"/>
      <c r="I18" s="139"/>
      <c r="J18" s="139"/>
      <c r="K18" s="139"/>
      <c r="L18" s="139"/>
      <c r="M18" s="139"/>
      <c r="N18" s="139"/>
      <c r="O18" s="139"/>
      <c r="P18" s="139"/>
      <c r="Q18" s="139"/>
      <c r="R18" s="139"/>
      <c r="S18" s="139"/>
      <c r="T18" s="265"/>
      <c r="U18" s="265"/>
      <c r="V18" s="265"/>
      <c r="W18" s="265"/>
      <c r="X18" s="139"/>
      <c r="Y18" s="139"/>
    </row>
    <row r="19" spans="1:25">
      <c r="A19" s="139"/>
      <c r="B19" s="139">
        <v>16</v>
      </c>
      <c r="C19" s="139"/>
      <c r="D19" s="139"/>
      <c r="E19" s="139"/>
      <c r="F19" s="139"/>
      <c r="G19" s="139"/>
      <c r="H19" s="139"/>
      <c r="I19" s="139"/>
      <c r="J19" s="139"/>
      <c r="K19" s="139"/>
      <c r="L19" s="139"/>
      <c r="M19" s="139"/>
      <c r="N19" s="139"/>
      <c r="O19" s="139"/>
      <c r="P19" s="139"/>
      <c r="Q19" s="139"/>
      <c r="R19" s="139"/>
      <c r="S19" s="139"/>
      <c r="T19" s="265"/>
      <c r="U19" s="265"/>
      <c r="V19" s="265"/>
      <c r="W19" s="265"/>
      <c r="X19" s="139"/>
      <c r="Y19" s="139"/>
    </row>
    <row r="20" spans="1:25">
      <c r="A20" s="139"/>
      <c r="B20" s="139">
        <v>17</v>
      </c>
      <c r="C20" s="139"/>
      <c r="D20" s="139"/>
      <c r="E20" s="139"/>
      <c r="F20" s="139"/>
      <c r="G20" s="139"/>
      <c r="H20" s="139"/>
      <c r="I20" s="139"/>
      <c r="J20" s="139"/>
      <c r="K20" s="139"/>
      <c r="L20" s="139"/>
      <c r="M20" s="139"/>
      <c r="N20" s="139"/>
      <c r="O20" s="139"/>
      <c r="P20" s="139"/>
      <c r="Q20" s="139"/>
      <c r="R20" s="139"/>
      <c r="S20" s="139"/>
      <c r="T20" s="265"/>
      <c r="U20" s="265"/>
      <c r="V20" s="265"/>
      <c r="W20" s="265"/>
      <c r="X20" s="139"/>
      <c r="Y20" s="139"/>
    </row>
  </sheetData>
  <sheetProtection algorithmName="SHA-512" hashValue="nao5SnmmchTutqsxsML1Ivds51uxwl2ZoHtfEybIbiSijQbSXv8z6VyIGj7guFnHlnNLpZXkShqC9hTn1ACi7g==" saltValue="wZzCkXi07wxBk5IHSJz7Og==" spinCount="100000" sheet="1" selectLockedCells="1" selectUnlockedCells="1"/>
  <mergeCells count="3">
    <mergeCell ref="D1:E1"/>
    <mergeCell ref="O2:P2"/>
    <mergeCell ref="N1:Q1"/>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W182"/>
  <sheetViews>
    <sheetView workbookViewId="0"/>
  </sheetViews>
  <sheetFormatPr defaultRowHeight="13.5"/>
  <sheetData>
    <row r="2" spans="1:49" s="1" customFormat="1">
      <c r="A2" s="1" t="s">
        <v>252</v>
      </c>
      <c r="C2" s="1" t="s">
        <v>253</v>
      </c>
      <c r="D2" s="1" t="s">
        <v>254</v>
      </c>
      <c r="E2" s="1" t="s">
        <v>255</v>
      </c>
      <c r="F2" s="1" t="s">
        <v>256</v>
      </c>
      <c r="G2" s="1" t="s">
        <v>257</v>
      </c>
      <c r="H2" s="1" t="s">
        <v>258</v>
      </c>
      <c r="I2" s="1" t="s">
        <v>259</v>
      </c>
      <c r="J2" s="1" t="s">
        <v>260</v>
      </c>
      <c r="K2" s="1" t="s">
        <v>261</v>
      </c>
      <c r="L2" s="1" t="s">
        <v>262</v>
      </c>
      <c r="M2" s="1" t="s">
        <v>263</v>
      </c>
      <c r="N2" s="1" t="s">
        <v>264</v>
      </c>
      <c r="O2" s="1" t="s">
        <v>265</v>
      </c>
      <c r="P2" s="1" t="s">
        <v>266</v>
      </c>
      <c r="Q2" s="1" t="s">
        <v>267</v>
      </c>
      <c r="R2" s="1" t="s">
        <v>268</v>
      </c>
      <c r="S2" s="1" t="s">
        <v>269</v>
      </c>
      <c r="T2" s="1" t="s">
        <v>270</v>
      </c>
      <c r="U2" s="1" t="s">
        <v>271</v>
      </c>
      <c r="V2" s="1" t="s">
        <v>272</v>
      </c>
      <c r="W2" s="1" t="s">
        <v>273</v>
      </c>
      <c r="X2" s="1" t="s">
        <v>274</v>
      </c>
      <c r="Y2" s="1" t="s">
        <v>275</v>
      </c>
      <c r="Z2" s="1" t="s">
        <v>276</v>
      </c>
      <c r="AA2" s="1" t="s">
        <v>277</v>
      </c>
      <c r="AB2" s="1" t="s">
        <v>278</v>
      </c>
      <c r="AC2" s="1" t="s">
        <v>279</v>
      </c>
      <c r="AD2" s="1" t="s">
        <v>280</v>
      </c>
      <c r="AE2" s="1" t="s">
        <v>281</v>
      </c>
      <c r="AF2" s="1" t="s">
        <v>282</v>
      </c>
      <c r="AG2" s="1" t="s">
        <v>283</v>
      </c>
      <c r="AH2" s="1" t="s">
        <v>284</v>
      </c>
      <c r="AI2" s="1" t="s">
        <v>285</v>
      </c>
      <c r="AJ2" s="1" t="s">
        <v>286</v>
      </c>
      <c r="AK2" s="1" t="s">
        <v>287</v>
      </c>
      <c r="AL2" s="1" t="s">
        <v>288</v>
      </c>
      <c r="AM2" s="1" t="s">
        <v>289</v>
      </c>
      <c r="AN2" s="1" t="s">
        <v>290</v>
      </c>
      <c r="AO2" s="1" t="s">
        <v>291</v>
      </c>
      <c r="AP2" s="1" t="s">
        <v>292</v>
      </c>
      <c r="AQ2" s="1" t="s">
        <v>293</v>
      </c>
      <c r="AR2" s="1" t="s">
        <v>294</v>
      </c>
      <c r="AS2" s="1" t="s">
        <v>295</v>
      </c>
      <c r="AT2" s="1" t="s">
        <v>296</v>
      </c>
      <c r="AU2" s="1" t="s">
        <v>297</v>
      </c>
      <c r="AV2" s="1" t="s">
        <v>298</v>
      </c>
      <c r="AW2" s="1" t="s">
        <v>299</v>
      </c>
    </row>
    <row r="3" spans="1:49" s="1" customFormat="1"/>
    <row r="4" spans="1:49" s="1" customFormat="1">
      <c r="A4" s="1" t="s">
        <v>300</v>
      </c>
      <c r="C4" s="1" t="s">
        <v>301</v>
      </c>
      <c r="D4" s="1" t="s">
        <v>302</v>
      </c>
      <c r="E4" s="1" t="s">
        <v>303</v>
      </c>
      <c r="F4" s="1" t="s">
        <v>304</v>
      </c>
      <c r="G4" s="1" t="s">
        <v>305</v>
      </c>
      <c r="H4" s="1" t="s">
        <v>306</v>
      </c>
      <c r="I4" s="1" t="s">
        <v>307</v>
      </c>
      <c r="J4" s="1" t="s">
        <v>308</v>
      </c>
      <c r="K4" s="1" t="s">
        <v>309</v>
      </c>
      <c r="L4" s="1" t="s">
        <v>310</v>
      </c>
      <c r="M4" s="1" t="s">
        <v>311</v>
      </c>
      <c r="N4" s="1" t="s">
        <v>312</v>
      </c>
      <c r="O4" s="1" t="s">
        <v>313</v>
      </c>
      <c r="P4" s="1" t="s">
        <v>314</v>
      </c>
      <c r="Q4" s="1" t="s">
        <v>315</v>
      </c>
      <c r="R4" s="1" t="s">
        <v>316</v>
      </c>
      <c r="S4" s="1" t="s">
        <v>317</v>
      </c>
      <c r="T4" s="1" t="s">
        <v>318</v>
      </c>
      <c r="U4" s="1" t="s">
        <v>319</v>
      </c>
      <c r="V4" s="1" t="s">
        <v>320</v>
      </c>
      <c r="W4" s="1" t="s">
        <v>321</v>
      </c>
      <c r="X4" s="1" t="s">
        <v>322</v>
      </c>
      <c r="Y4" s="1" t="s">
        <v>323</v>
      </c>
      <c r="Z4" s="1" t="s">
        <v>324</v>
      </c>
      <c r="AA4" s="1" t="s">
        <v>325</v>
      </c>
      <c r="AB4" s="1" t="s">
        <v>326</v>
      </c>
      <c r="AC4" s="1" t="s">
        <v>327</v>
      </c>
      <c r="AD4" s="1" t="s">
        <v>328</v>
      </c>
      <c r="AE4" s="1" t="s">
        <v>329</v>
      </c>
      <c r="AF4" s="1" t="s">
        <v>330</v>
      </c>
      <c r="AG4" s="1" t="s">
        <v>331</v>
      </c>
      <c r="AH4" s="1" t="s">
        <v>332</v>
      </c>
      <c r="AI4" s="1" t="s">
        <v>333</v>
      </c>
      <c r="AJ4" s="1" t="s">
        <v>334</v>
      </c>
      <c r="AK4" s="1" t="s">
        <v>335</v>
      </c>
      <c r="AL4" s="1" t="s">
        <v>336</v>
      </c>
      <c r="AM4" s="1" t="s">
        <v>337</v>
      </c>
      <c r="AN4" s="1" t="s">
        <v>338</v>
      </c>
      <c r="AO4" s="1" t="s">
        <v>339</v>
      </c>
      <c r="AP4" s="1" t="s">
        <v>340</v>
      </c>
      <c r="AQ4" s="1" t="s">
        <v>341</v>
      </c>
      <c r="AR4" s="1" t="s">
        <v>342</v>
      </c>
      <c r="AS4" s="1" t="s">
        <v>343</v>
      </c>
      <c r="AT4" s="1" t="s">
        <v>344</v>
      </c>
      <c r="AU4" s="1" t="s">
        <v>345</v>
      </c>
      <c r="AV4" s="1" t="s">
        <v>346</v>
      </c>
      <c r="AW4" s="1" t="s">
        <v>347</v>
      </c>
    </row>
    <row r="5" spans="1:49" s="1" customFormat="1">
      <c r="C5" s="1" t="s">
        <v>348</v>
      </c>
      <c r="D5" s="1" t="s">
        <v>349</v>
      </c>
      <c r="E5" s="1" t="s">
        <v>350</v>
      </c>
      <c r="F5" s="1" t="s">
        <v>351</v>
      </c>
      <c r="G5" s="1" t="s">
        <v>352</v>
      </c>
      <c r="H5" s="1" t="s">
        <v>353</v>
      </c>
      <c r="I5" s="1" t="s">
        <v>354</v>
      </c>
      <c r="J5" s="1" t="s">
        <v>355</v>
      </c>
      <c r="K5" s="1" t="s">
        <v>356</v>
      </c>
      <c r="L5" s="1" t="s">
        <v>357</v>
      </c>
      <c r="M5" s="1" t="s">
        <v>358</v>
      </c>
      <c r="N5" s="1" t="s">
        <v>359</v>
      </c>
      <c r="O5" s="1" t="s">
        <v>360</v>
      </c>
      <c r="P5" s="1" t="s">
        <v>361</v>
      </c>
      <c r="Q5" s="1" t="s">
        <v>362</v>
      </c>
      <c r="R5" s="1" t="s">
        <v>363</v>
      </c>
      <c r="S5" s="1" t="s">
        <v>364</v>
      </c>
      <c r="T5" s="1" t="s">
        <v>365</v>
      </c>
      <c r="U5" s="1" t="s">
        <v>366</v>
      </c>
      <c r="V5" s="1" t="s">
        <v>367</v>
      </c>
      <c r="W5" s="1" t="s">
        <v>368</v>
      </c>
      <c r="X5" s="1" t="s">
        <v>369</v>
      </c>
      <c r="Y5" s="1" t="s">
        <v>370</v>
      </c>
      <c r="Z5" s="1" t="s">
        <v>371</v>
      </c>
      <c r="AA5" s="1" t="s">
        <v>372</v>
      </c>
      <c r="AB5" s="1" t="s">
        <v>373</v>
      </c>
      <c r="AC5" s="1" t="s">
        <v>374</v>
      </c>
      <c r="AD5" s="1" t="s">
        <v>375</v>
      </c>
      <c r="AE5" s="1" t="s">
        <v>376</v>
      </c>
      <c r="AF5" s="1" t="s">
        <v>377</v>
      </c>
      <c r="AG5" s="1" t="s">
        <v>378</v>
      </c>
      <c r="AH5" s="1" t="s">
        <v>379</v>
      </c>
      <c r="AI5" s="1" t="s">
        <v>380</v>
      </c>
      <c r="AJ5" s="1" t="s">
        <v>381</v>
      </c>
      <c r="AK5" s="1" t="s">
        <v>382</v>
      </c>
      <c r="AL5" s="1" t="s">
        <v>383</v>
      </c>
      <c r="AM5" s="1" t="s">
        <v>384</v>
      </c>
      <c r="AN5" s="1" t="s">
        <v>385</v>
      </c>
      <c r="AO5" s="1" t="s">
        <v>386</v>
      </c>
      <c r="AP5" s="1" t="s">
        <v>387</v>
      </c>
      <c r="AQ5" s="1" t="s">
        <v>388</v>
      </c>
      <c r="AR5" s="1" t="s">
        <v>389</v>
      </c>
      <c r="AS5" s="1" t="s">
        <v>390</v>
      </c>
      <c r="AT5" s="1" t="s">
        <v>391</v>
      </c>
      <c r="AU5" s="1" t="s">
        <v>392</v>
      </c>
      <c r="AV5" s="1" t="s">
        <v>393</v>
      </c>
      <c r="AW5" s="1" t="s">
        <v>394</v>
      </c>
    </row>
    <row r="6" spans="1:49" s="1" customFormat="1">
      <c r="C6" s="1" t="s">
        <v>395</v>
      </c>
      <c r="D6" s="1" t="s">
        <v>396</v>
      </c>
      <c r="E6" s="1" t="s">
        <v>397</v>
      </c>
      <c r="F6" s="1" t="s">
        <v>2952</v>
      </c>
      <c r="G6" s="1" t="s">
        <v>398</v>
      </c>
      <c r="H6" s="1" t="s">
        <v>399</v>
      </c>
      <c r="I6" s="1" t="s">
        <v>400</v>
      </c>
      <c r="J6" s="1" t="s">
        <v>401</v>
      </c>
      <c r="K6" s="1" t="s">
        <v>402</v>
      </c>
      <c r="L6" s="1" t="s">
        <v>403</v>
      </c>
      <c r="M6" s="1" t="s">
        <v>404</v>
      </c>
      <c r="N6" s="1" t="s">
        <v>405</v>
      </c>
      <c r="O6" s="1" t="s">
        <v>406</v>
      </c>
      <c r="P6" s="1" t="s">
        <v>407</v>
      </c>
      <c r="Q6" s="1" t="s">
        <v>408</v>
      </c>
      <c r="R6" s="1" t="s">
        <v>409</v>
      </c>
      <c r="S6" s="1" t="s">
        <v>410</v>
      </c>
      <c r="T6" s="1" t="s">
        <v>411</v>
      </c>
      <c r="U6" s="1" t="s">
        <v>412</v>
      </c>
      <c r="V6" s="1" t="s">
        <v>413</v>
      </c>
      <c r="W6" s="1" t="s">
        <v>414</v>
      </c>
      <c r="X6" s="1" t="s">
        <v>415</v>
      </c>
      <c r="Y6" s="1" t="s">
        <v>416</v>
      </c>
      <c r="Z6" s="1" t="s">
        <v>417</v>
      </c>
      <c r="AA6" s="1" t="s">
        <v>418</v>
      </c>
      <c r="AB6" s="1" t="s">
        <v>419</v>
      </c>
      <c r="AC6" s="1" t="s">
        <v>420</v>
      </c>
      <c r="AD6" s="1" t="s">
        <v>421</v>
      </c>
      <c r="AE6" s="1" t="s">
        <v>422</v>
      </c>
      <c r="AF6" s="1" t="s">
        <v>423</v>
      </c>
      <c r="AG6" s="1" t="s">
        <v>424</v>
      </c>
      <c r="AH6" s="1" t="s">
        <v>425</v>
      </c>
      <c r="AI6" s="1" t="s">
        <v>426</v>
      </c>
      <c r="AJ6" s="1" t="s">
        <v>427</v>
      </c>
      <c r="AK6" s="1" t="s">
        <v>428</v>
      </c>
      <c r="AL6" s="1" t="s">
        <v>429</v>
      </c>
      <c r="AM6" s="1" t="s">
        <v>430</v>
      </c>
      <c r="AN6" s="1" t="s">
        <v>431</v>
      </c>
      <c r="AO6" s="1" t="s">
        <v>432</v>
      </c>
      <c r="AP6" s="1" t="s">
        <v>433</v>
      </c>
      <c r="AQ6" s="1" t="s">
        <v>434</v>
      </c>
      <c r="AR6" s="1" t="s">
        <v>435</v>
      </c>
      <c r="AS6" s="1" t="s">
        <v>436</v>
      </c>
      <c r="AT6" s="1" t="s">
        <v>437</v>
      </c>
      <c r="AU6" s="1" t="s">
        <v>438</v>
      </c>
      <c r="AV6" s="1" t="s">
        <v>439</v>
      </c>
      <c r="AW6" s="1" t="s">
        <v>440</v>
      </c>
    </row>
    <row r="7" spans="1:49" s="1" customFormat="1">
      <c r="C7" s="1" t="s">
        <v>441</v>
      </c>
      <c r="D7" s="1" t="s">
        <v>442</v>
      </c>
      <c r="E7" s="1" t="s">
        <v>443</v>
      </c>
      <c r="F7" s="1" t="s">
        <v>444</v>
      </c>
      <c r="G7" s="1" t="s">
        <v>445</v>
      </c>
      <c r="H7" s="1" t="s">
        <v>446</v>
      </c>
      <c r="I7" s="1" t="s">
        <v>447</v>
      </c>
      <c r="J7" s="1" t="s">
        <v>448</v>
      </c>
      <c r="K7" s="1" t="s">
        <v>449</v>
      </c>
      <c r="L7" s="1" t="s">
        <v>450</v>
      </c>
      <c r="M7" s="1" t="s">
        <v>451</v>
      </c>
      <c r="N7" s="1" t="s">
        <v>452</v>
      </c>
      <c r="O7" s="1" t="s">
        <v>453</v>
      </c>
      <c r="P7" s="1" t="s">
        <v>454</v>
      </c>
      <c r="Q7" s="1" t="s">
        <v>455</v>
      </c>
      <c r="R7" s="1" t="s">
        <v>456</v>
      </c>
      <c r="S7" s="1" t="s">
        <v>457</v>
      </c>
      <c r="T7" s="1" t="s">
        <v>458</v>
      </c>
      <c r="U7" s="1" t="s">
        <v>459</v>
      </c>
      <c r="V7" s="1" t="s">
        <v>460</v>
      </c>
      <c r="W7" s="1" t="s">
        <v>461</v>
      </c>
      <c r="X7" s="1" t="s">
        <v>462</v>
      </c>
      <c r="Y7" s="1" t="s">
        <v>463</v>
      </c>
      <c r="Z7" s="1" t="s">
        <v>464</v>
      </c>
      <c r="AA7" s="1" t="s">
        <v>465</v>
      </c>
      <c r="AB7" s="1" t="s">
        <v>466</v>
      </c>
      <c r="AC7" s="1" t="s">
        <v>467</v>
      </c>
      <c r="AD7" s="1" t="s">
        <v>468</v>
      </c>
      <c r="AE7" s="1" t="s">
        <v>469</v>
      </c>
      <c r="AF7" s="1" t="s">
        <v>470</v>
      </c>
      <c r="AG7" s="1" t="s">
        <v>471</v>
      </c>
      <c r="AH7" s="1" t="s">
        <v>472</v>
      </c>
      <c r="AI7" s="1" t="s">
        <v>473</v>
      </c>
      <c r="AJ7" s="1" t="s">
        <v>474</v>
      </c>
      <c r="AK7" s="1" t="s">
        <v>475</v>
      </c>
      <c r="AL7" s="1" t="s">
        <v>476</v>
      </c>
      <c r="AM7" s="1" t="s">
        <v>477</v>
      </c>
      <c r="AN7" s="1" t="s">
        <v>478</v>
      </c>
      <c r="AO7" s="1" t="s">
        <v>479</v>
      </c>
      <c r="AP7" s="1" t="s">
        <v>480</v>
      </c>
      <c r="AQ7" s="1" t="s">
        <v>481</v>
      </c>
      <c r="AR7" s="1" t="s">
        <v>482</v>
      </c>
      <c r="AS7" s="1" t="s">
        <v>483</v>
      </c>
      <c r="AT7" s="1" t="s">
        <v>484</v>
      </c>
      <c r="AU7" s="1" t="s">
        <v>485</v>
      </c>
      <c r="AV7" s="1" t="s">
        <v>486</v>
      </c>
      <c r="AW7" s="1" t="s">
        <v>487</v>
      </c>
    </row>
    <row r="8" spans="1:49" s="1" customFormat="1">
      <c r="C8" s="1" t="s">
        <v>488</v>
      </c>
      <c r="D8" s="1" t="s">
        <v>489</v>
      </c>
      <c r="E8" s="1" t="s">
        <v>490</v>
      </c>
      <c r="F8" s="1" t="s">
        <v>491</v>
      </c>
      <c r="G8" s="1" t="s">
        <v>492</v>
      </c>
      <c r="H8" s="1" t="s">
        <v>493</v>
      </c>
      <c r="I8" s="1" t="s">
        <v>494</v>
      </c>
      <c r="J8" s="1" t="s">
        <v>495</v>
      </c>
      <c r="K8" s="1" t="s">
        <v>496</v>
      </c>
      <c r="L8" s="1" t="s">
        <v>497</v>
      </c>
      <c r="M8" s="1" t="s">
        <v>498</v>
      </c>
      <c r="N8" s="1" t="s">
        <v>499</v>
      </c>
      <c r="O8" s="1" t="s">
        <v>500</v>
      </c>
      <c r="P8" s="1" t="s">
        <v>501</v>
      </c>
      <c r="Q8" s="1" t="s">
        <v>502</v>
      </c>
      <c r="R8" s="1" t="s">
        <v>503</v>
      </c>
      <c r="S8" s="1" t="s">
        <v>504</v>
      </c>
      <c r="T8" s="1" t="s">
        <v>505</v>
      </c>
      <c r="U8" s="1" t="s">
        <v>506</v>
      </c>
      <c r="V8" s="1" t="s">
        <v>507</v>
      </c>
      <c r="W8" s="1" t="s">
        <v>508</v>
      </c>
      <c r="X8" s="1" t="s">
        <v>509</v>
      </c>
      <c r="Y8" s="1" t="s">
        <v>510</v>
      </c>
      <c r="Z8" s="1" t="s">
        <v>511</v>
      </c>
      <c r="AA8" s="1" t="s">
        <v>512</v>
      </c>
      <c r="AB8" s="1" t="s">
        <v>513</v>
      </c>
      <c r="AC8" s="1" t="s">
        <v>514</v>
      </c>
      <c r="AD8" s="1" t="s">
        <v>515</v>
      </c>
      <c r="AE8" s="1" t="s">
        <v>516</v>
      </c>
      <c r="AF8" s="1" t="s">
        <v>517</v>
      </c>
      <c r="AG8" s="1" t="s">
        <v>518</v>
      </c>
      <c r="AH8" s="1" t="s">
        <v>519</v>
      </c>
      <c r="AI8" s="1" t="s">
        <v>520</v>
      </c>
      <c r="AJ8" s="1" t="s">
        <v>521</v>
      </c>
      <c r="AK8" s="1" t="s">
        <v>522</v>
      </c>
      <c r="AL8" s="1" t="s">
        <v>523</v>
      </c>
      <c r="AM8" s="1" t="s">
        <v>524</v>
      </c>
      <c r="AN8" s="1" t="s">
        <v>525</v>
      </c>
      <c r="AO8" s="1" t="s">
        <v>526</v>
      </c>
      <c r="AP8" s="1" t="s">
        <v>527</v>
      </c>
      <c r="AQ8" s="1" t="s">
        <v>528</v>
      </c>
      <c r="AR8" s="1" t="s">
        <v>529</v>
      </c>
      <c r="AS8" s="1" t="s">
        <v>530</v>
      </c>
      <c r="AT8" s="1" t="s">
        <v>531</v>
      </c>
      <c r="AU8" s="1" t="s">
        <v>532</v>
      </c>
      <c r="AV8" s="1" t="s">
        <v>533</v>
      </c>
      <c r="AW8" s="1" t="s">
        <v>534</v>
      </c>
    </row>
    <row r="9" spans="1:49" s="1" customFormat="1">
      <c r="C9" s="1" t="s">
        <v>535</v>
      </c>
      <c r="D9" s="1" t="s">
        <v>536</v>
      </c>
      <c r="E9" s="1" t="s">
        <v>537</v>
      </c>
      <c r="F9" s="1" t="s">
        <v>538</v>
      </c>
      <c r="G9" s="1" t="s">
        <v>539</v>
      </c>
      <c r="H9" s="1" t="s">
        <v>540</v>
      </c>
      <c r="I9" s="1" t="s">
        <v>541</v>
      </c>
      <c r="J9" s="1" t="s">
        <v>542</v>
      </c>
      <c r="K9" s="1" t="s">
        <v>543</v>
      </c>
      <c r="L9" s="1" t="s">
        <v>544</v>
      </c>
      <c r="M9" s="1" t="s">
        <v>545</v>
      </c>
      <c r="N9" s="1" t="s">
        <v>546</v>
      </c>
      <c r="O9" s="1" t="s">
        <v>547</v>
      </c>
      <c r="P9" s="1" t="s">
        <v>548</v>
      </c>
      <c r="Q9" s="1" t="s">
        <v>549</v>
      </c>
      <c r="R9" s="1" t="s">
        <v>550</v>
      </c>
      <c r="S9" s="1" t="s">
        <v>551</v>
      </c>
      <c r="T9" s="1" t="s">
        <v>552</v>
      </c>
      <c r="U9" s="1" t="s">
        <v>553</v>
      </c>
      <c r="V9" s="1" t="s">
        <v>554</v>
      </c>
      <c r="W9" s="1" t="s">
        <v>555</v>
      </c>
      <c r="X9" s="1" t="s">
        <v>556</v>
      </c>
      <c r="Y9" s="1" t="s">
        <v>557</v>
      </c>
      <c r="Z9" s="1" t="s">
        <v>558</v>
      </c>
      <c r="AA9" s="1" t="s">
        <v>559</v>
      </c>
      <c r="AB9" s="1" t="s">
        <v>560</v>
      </c>
      <c r="AC9" s="1" t="s">
        <v>561</v>
      </c>
      <c r="AD9" s="1" t="s">
        <v>562</v>
      </c>
      <c r="AE9" s="1" t="s">
        <v>563</v>
      </c>
      <c r="AF9" s="1" t="s">
        <v>564</v>
      </c>
      <c r="AG9" s="1" t="s">
        <v>565</v>
      </c>
      <c r="AH9" s="1" t="s">
        <v>566</v>
      </c>
      <c r="AI9" s="1" t="s">
        <v>567</v>
      </c>
      <c r="AJ9" s="1" t="s">
        <v>568</v>
      </c>
      <c r="AK9" s="1" t="s">
        <v>569</v>
      </c>
      <c r="AL9" s="1" t="s">
        <v>570</v>
      </c>
      <c r="AM9" s="1" t="s">
        <v>571</v>
      </c>
      <c r="AN9" s="1" t="s">
        <v>572</v>
      </c>
      <c r="AO9" s="1" t="s">
        <v>573</v>
      </c>
      <c r="AP9" s="1" t="s">
        <v>574</v>
      </c>
      <c r="AQ9" s="1" t="s">
        <v>575</v>
      </c>
      <c r="AR9" s="1" t="s">
        <v>576</v>
      </c>
      <c r="AS9" s="1" t="s">
        <v>577</v>
      </c>
      <c r="AT9" s="1" t="s">
        <v>578</v>
      </c>
      <c r="AU9" s="1" t="s">
        <v>579</v>
      </c>
      <c r="AV9" s="1" t="s">
        <v>580</v>
      </c>
      <c r="AW9" s="1" t="s">
        <v>581</v>
      </c>
    </row>
    <row r="10" spans="1:49" s="1" customFormat="1">
      <c r="C10" s="1" t="s">
        <v>582</v>
      </c>
      <c r="D10" s="1" t="s">
        <v>583</v>
      </c>
      <c r="E10" s="1" t="s">
        <v>584</v>
      </c>
      <c r="F10" s="1" t="s">
        <v>585</v>
      </c>
      <c r="G10" s="1" t="s">
        <v>586</v>
      </c>
      <c r="H10" s="1" t="s">
        <v>587</v>
      </c>
      <c r="I10" s="1" t="s">
        <v>588</v>
      </c>
      <c r="J10" s="1" t="s">
        <v>2953</v>
      </c>
      <c r="K10" s="1" t="s">
        <v>589</v>
      </c>
      <c r="L10" s="1" t="s">
        <v>590</v>
      </c>
      <c r="M10" s="1" t="s">
        <v>591</v>
      </c>
      <c r="N10" s="1" t="s">
        <v>592</v>
      </c>
      <c r="O10" s="1" t="s">
        <v>593</v>
      </c>
      <c r="P10" s="1" t="s">
        <v>594</v>
      </c>
      <c r="Q10" s="1" t="s">
        <v>595</v>
      </c>
      <c r="R10" s="1" t="s">
        <v>596</v>
      </c>
      <c r="S10" s="1" t="s">
        <v>597</v>
      </c>
      <c r="T10" s="1" t="s">
        <v>598</v>
      </c>
      <c r="U10" s="1" t="s">
        <v>599</v>
      </c>
      <c r="V10" s="1" t="s">
        <v>600</v>
      </c>
      <c r="W10" s="1" t="s">
        <v>601</v>
      </c>
      <c r="X10" s="1" t="s">
        <v>602</v>
      </c>
      <c r="Y10" s="1" t="s">
        <v>603</v>
      </c>
      <c r="Z10" s="1" t="s">
        <v>604</v>
      </c>
      <c r="AA10" s="1" t="s">
        <v>605</v>
      </c>
      <c r="AB10" s="1" t="s">
        <v>606</v>
      </c>
      <c r="AC10" s="1" t="s">
        <v>607</v>
      </c>
      <c r="AD10" s="1" t="s">
        <v>608</v>
      </c>
      <c r="AE10" s="1" t="s">
        <v>609</v>
      </c>
      <c r="AF10" s="1" t="s">
        <v>610</v>
      </c>
      <c r="AG10" s="1" t="s">
        <v>611</v>
      </c>
      <c r="AH10" s="1" t="s">
        <v>612</v>
      </c>
      <c r="AI10" s="1" t="s">
        <v>613</v>
      </c>
      <c r="AJ10" s="1" t="s">
        <v>614</v>
      </c>
      <c r="AK10" s="1" t="s">
        <v>615</v>
      </c>
      <c r="AL10" s="1" t="s">
        <v>616</v>
      </c>
      <c r="AM10" s="1" t="s">
        <v>617</v>
      </c>
      <c r="AN10" s="1" t="s">
        <v>618</v>
      </c>
      <c r="AO10" s="1" t="s">
        <v>619</v>
      </c>
      <c r="AP10" s="1" t="s">
        <v>620</v>
      </c>
      <c r="AQ10" s="1" t="s">
        <v>621</v>
      </c>
      <c r="AR10" s="1" t="s">
        <v>622</v>
      </c>
      <c r="AS10" s="1" t="s">
        <v>623</v>
      </c>
      <c r="AT10" s="1" t="s">
        <v>624</v>
      </c>
      <c r="AU10" s="1" t="s">
        <v>625</v>
      </c>
      <c r="AV10" s="1" t="s">
        <v>626</v>
      </c>
      <c r="AW10" s="1" t="s">
        <v>627</v>
      </c>
    </row>
    <row r="11" spans="1:49" s="1" customFormat="1">
      <c r="C11" s="1" t="s">
        <v>628</v>
      </c>
      <c r="D11" s="1" t="s">
        <v>629</v>
      </c>
      <c r="E11" s="1" t="s">
        <v>630</v>
      </c>
      <c r="F11" s="1" t="s">
        <v>631</v>
      </c>
      <c r="G11" s="1" t="s">
        <v>632</v>
      </c>
      <c r="H11" s="1" t="s">
        <v>633</v>
      </c>
      <c r="I11" s="1" t="s">
        <v>634</v>
      </c>
      <c r="J11" s="1" t="s">
        <v>635</v>
      </c>
      <c r="K11" s="1" t="s">
        <v>636</v>
      </c>
      <c r="L11" s="1" t="s">
        <v>637</v>
      </c>
      <c r="M11" s="1" t="s">
        <v>638</v>
      </c>
      <c r="N11" s="1" t="s">
        <v>639</v>
      </c>
      <c r="O11" s="1" t="s">
        <v>640</v>
      </c>
      <c r="P11" s="1" t="s">
        <v>641</v>
      </c>
      <c r="Q11" s="1" t="s">
        <v>642</v>
      </c>
      <c r="R11" s="1" t="s">
        <v>643</v>
      </c>
      <c r="S11" s="1" t="s">
        <v>644</v>
      </c>
      <c r="T11" s="1" t="s">
        <v>645</v>
      </c>
      <c r="U11" s="1" t="s">
        <v>646</v>
      </c>
      <c r="V11" s="1" t="s">
        <v>647</v>
      </c>
      <c r="W11" s="1" t="s">
        <v>648</v>
      </c>
      <c r="X11" s="1" t="s">
        <v>649</v>
      </c>
      <c r="Y11" s="1" t="s">
        <v>650</v>
      </c>
      <c r="Z11" s="1" t="s">
        <v>651</v>
      </c>
      <c r="AA11" s="1" t="s">
        <v>652</v>
      </c>
      <c r="AB11" s="1" t="s">
        <v>653</v>
      </c>
      <c r="AC11" s="1" t="s">
        <v>654</v>
      </c>
      <c r="AD11" s="1" t="s">
        <v>655</v>
      </c>
      <c r="AE11" s="1" t="s">
        <v>656</v>
      </c>
      <c r="AF11" s="1" t="s">
        <v>657</v>
      </c>
      <c r="AG11" s="1" t="s">
        <v>658</v>
      </c>
      <c r="AH11" s="1" t="s">
        <v>659</v>
      </c>
      <c r="AI11" s="1" t="s">
        <v>660</v>
      </c>
      <c r="AJ11" s="1" t="s">
        <v>661</v>
      </c>
      <c r="AK11" s="1" t="s">
        <v>662</v>
      </c>
      <c r="AL11" s="1" t="s">
        <v>663</v>
      </c>
      <c r="AM11" s="1" t="s">
        <v>664</v>
      </c>
      <c r="AN11" s="1" t="s">
        <v>665</v>
      </c>
      <c r="AO11" s="1" t="s">
        <v>666</v>
      </c>
      <c r="AP11" s="1" t="s">
        <v>667</v>
      </c>
      <c r="AQ11" s="1" t="s">
        <v>668</v>
      </c>
      <c r="AR11" s="1" t="s">
        <v>669</v>
      </c>
      <c r="AS11" s="1" t="s">
        <v>670</v>
      </c>
      <c r="AT11" s="1" t="s">
        <v>671</v>
      </c>
      <c r="AU11" s="1" t="s">
        <v>672</v>
      </c>
      <c r="AV11" s="1" t="s">
        <v>673</v>
      </c>
      <c r="AW11" s="1" t="s">
        <v>674</v>
      </c>
    </row>
    <row r="12" spans="1:49" s="1" customFormat="1">
      <c r="C12" s="1" t="s">
        <v>675</v>
      </c>
      <c r="D12" s="1" t="s">
        <v>676</v>
      </c>
      <c r="E12" s="1" t="s">
        <v>677</v>
      </c>
      <c r="F12" s="1" t="s">
        <v>678</v>
      </c>
      <c r="G12" s="1" t="s">
        <v>679</v>
      </c>
      <c r="H12" s="1" t="s">
        <v>680</v>
      </c>
      <c r="I12" s="1" t="s">
        <v>681</v>
      </c>
      <c r="J12" s="1" t="s">
        <v>682</v>
      </c>
      <c r="K12" s="1" t="s">
        <v>683</v>
      </c>
      <c r="L12" s="1" t="s">
        <v>684</v>
      </c>
      <c r="M12" s="1" t="s">
        <v>685</v>
      </c>
      <c r="N12" s="1" t="s">
        <v>686</v>
      </c>
      <c r="O12" s="1" t="s">
        <v>687</v>
      </c>
      <c r="P12" s="1" t="s">
        <v>688</v>
      </c>
      <c r="Q12" s="1" t="s">
        <v>689</v>
      </c>
      <c r="R12" s="1" t="s">
        <v>690</v>
      </c>
      <c r="S12" s="1" t="s">
        <v>691</v>
      </c>
      <c r="T12" s="1" t="s">
        <v>692</v>
      </c>
      <c r="U12" s="1" t="s">
        <v>693</v>
      </c>
      <c r="V12" s="1" t="s">
        <v>694</v>
      </c>
      <c r="W12" s="1" t="s">
        <v>695</v>
      </c>
      <c r="X12" s="1" t="s">
        <v>696</v>
      </c>
      <c r="Y12" s="1" t="s">
        <v>697</v>
      </c>
      <c r="Z12" s="1" t="s">
        <v>698</v>
      </c>
      <c r="AA12" s="1" t="s">
        <v>699</v>
      </c>
      <c r="AB12" s="1" t="s">
        <v>700</v>
      </c>
      <c r="AC12" s="1" t="s">
        <v>701</v>
      </c>
      <c r="AD12" s="1" t="s">
        <v>702</v>
      </c>
      <c r="AE12" s="1" t="s">
        <v>703</v>
      </c>
      <c r="AF12" s="1" t="s">
        <v>704</v>
      </c>
      <c r="AG12" s="1" t="s">
        <v>705</v>
      </c>
      <c r="AH12" s="1" t="s">
        <v>706</v>
      </c>
      <c r="AI12" s="1" t="s">
        <v>707</v>
      </c>
      <c r="AJ12" s="1" t="s">
        <v>708</v>
      </c>
      <c r="AK12" s="1" t="s">
        <v>709</v>
      </c>
      <c r="AL12" s="1" t="s">
        <v>710</v>
      </c>
      <c r="AM12" s="1" t="s">
        <v>711</v>
      </c>
      <c r="AN12" s="1" t="s">
        <v>712</v>
      </c>
      <c r="AO12" s="1" t="s">
        <v>713</v>
      </c>
      <c r="AP12" s="1" t="s">
        <v>714</v>
      </c>
      <c r="AQ12" s="1" t="s">
        <v>715</v>
      </c>
      <c r="AR12" s="1" t="s">
        <v>716</v>
      </c>
      <c r="AS12" s="1" t="s">
        <v>717</v>
      </c>
      <c r="AT12" s="1" t="s">
        <v>718</v>
      </c>
      <c r="AU12" s="1" t="s">
        <v>719</v>
      </c>
      <c r="AV12" s="1" t="s">
        <v>720</v>
      </c>
      <c r="AW12" s="1" t="s">
        <v>721</v>
      </c>
    </row>
    <row r="13" spans="1:49" s="1" customFormat="1">
      <c r="C13" s="1" t="s">
        <v>722</v>
      </c>
      <c r="D13" s="1" t="s">
        <v>723</v>
      </c>
      <c r="E13" s="1" t="s">
        <v>724</v>
      </c>
      <c r="F13" s="1" t="s">
        <v>725</v>
      </c>
      <c r="G13" s="1" t="s">
        <v>726</v>
      </c>
      <c r="H13" s="1" t="s">
        <v>727</v>
      </c>
      <c r="I13" s="1" t="s">
        <v>728</v>
      </c>
      <c r="J13" s="1" t="s">
        <v>729</v>
      </c>
      <c r="K13" s="1" t="s">
        <v>730</v>
      </c>
      <c r="L13" s="1" t="s">
        <v>731</v>
      </c>
      <c r="M13" s="1" t="s">
        <v>732</v>
      </c>
      <c r="N13" s="1" t="s">
        <v>733</v>
      </c>
      <c r="O13" s="1" t="s">
        <v>734</v>
      </c>
      <c r="P13" s="1" t="s">
        <v>735</v>
      </c>
      <c r="Q13" s="1" t="s">
        <v>736</v>
      </c>
      <c r="R13" s="1" t="s">
        <v>737</v>
      </c>
      <c r="S13" s="1" t="s">
        <v>738</v>
      </c>
      <c r="T13" s="1" t="s">
        <v>739</v>
      </c>
      <c r="U13" s="1" t="s">
        <v>740</v>
      </c>
      <c r="V13" s="1" t="s">
        <v>741</v>
      </c>
      <c r="W13" s="1" t="s">
        <v>742</v>
      </c>
      <c r="X13" s="1" t="s">
        <v>743</v>
      </c>
      <c r="Y13" s="1" t="s">
        <v>744</v>
      </c>
      <c r="Z13" s="1" t="s">
        <v>745</v>
      </c>
      <c r="AA13" s="1" t="s">
        <v>746</v>
      </c>
      <c r="AB13" s="1" t="s">
        <v>747</v>
      </c>
      <c r="AC13" s="1" t="s">
        <v>748</v>
      </c>
      <c r="AD13" s="1" t="s">
        <v>749</v>
      </c>
      <c r="AE13" s="1" t="s">
        <v>750</v>
      </c>
      <c r="AF13" s="1" t="s">
        <v>751</v>
      </c>
      <c r="AG13" s="1" t="s">
        <v>752</v>
      </c>
      <c r="AH13" s="1" t="s">
        <v>753</v>
      </c>
      <c r="AI13" s="1" t="s">
        <v>754</v>
      </c>
      <c r="AJ13" s="1" t="s">
        <v>755</v>
      </c>
      <c r="AK13" s="1" t="s">
        <v>756</v>
      </c>
      <c r="AL13" s="1" t="s">
        <v>757</v>
      </c>
      <c r="AM13" s="1" t="s">
        <v>758</v>
      </c>
      <c r="AN13" s="1" t="s">
        <v>759</v>
      </c>
      <c r="AO13" s="1" t="s">
        <v>760</v>
      </c>
      <c r="AP13" s="1" t="s">
        <v>761</v>
      </c>
      <c r="AQ13" s="1" t="s">
        <v>762</v>
      </c>
      <c r="AR13" s="1" t="s">
        <v>763</v>
      </c>
      <c r="AS13" s="1" t="s">
        <v>764</v>
      </c>
      <c r="AT13" s="1" t="s">
        <v>765</v>
      </c>
      <c r="AU13" s="1" t="s">
        <v>766</v>
      </c>
      <c r="AV13" s="1" t="s">
        <v>767</v>
      </c>
      <c r="AW13" s="1" t="s">
        <v>768</v>
      </c>
    </row>
    <row r="14" spans="1:49" s="1" customFormat="1">
      <c r="C14" s="1" t="s">
        <v>769</v>
      </c>
      <c r="D14" s="1" t="s">
        <v>770</v>
      </c>
      <c r="E14" s="1" t="s">
        <v>771</v>
      </c>
      <c r="F14" s="1" t="s">
        <v>772</v>
      </c>
      <c r="G14" s="1" t="s">
        <v>773</v>
      </c>
      <c r="H14" s="1" t="s">
        <v>774</v>
      </c>
      <c r="I14" s="1" t="s">
        <v>775</v>
      </c>
      <c r="J14" s="1" t="s">
        <v>776</v>
      </c>
      <c r="K14" s="1" t="s">
        <v>777</v>
      </c>
      <c r="L14" s="1" t="s">
        <v>778</v>
      </c>
      <c r="M14" s="1" t="s">
        <v>779</v>
      </c>
      <c r="N14" s="1" t="s">
        <v>780</v>
      </c>
      <c r="O14" s="1" t="s">
        <v>781</v>
      </c>
      <c r="P14" s="1" t="s">
        <v>782</v>
      </c>
      <c r="Q14" s="1" t="s">
        <v>783</v>
      </c>
      <c r="R14" s="1" t="s">
        <v>784</v>
      </c>
      <c r="S14" s="1" t="s">
        <v>785</v>
      </c>
      <c r="T14" s="1" t="s">
        <v>786</v>
      </c>
      <c r="U14" s="1" t="s">
        <v>787</v>
      </c>
      <c r="V14" s="1" t="s">
        <v>788</v>
      </c>
      <c r="W14" s="1" t="s">
        <v>789</v>
      </c>
      <c r="X14" s="1" t="s">
        <v>790</v>
      </c>
      <c r="Y14" s="1" t="s">
        <v>791</v>
      </c>
      <c r="Z14" s="1" t="s">
        <v>792</v>
      </c>
      <c r="AA14" s="1" t="s">
        <v>793</v>
      </c>
      <c r="AB14" s="1" t="s">
        <v>794</v>
      </c>
      <c r="AC14" s="1" t="s">
        <v>795</v>
      </c>
      <c r="AD14" s="1" t="s">
        <v>796</v>
      </c>
      <c r="AE14" s="1" t="s">
        <v>797</v>
      </c>
      <c r="AF14" s="1" t="s">
        <v>798</v>
      </c>
      <c r="AG14" s="1" t="s">
        <v>799</v>
      </c>
      <c r="AH14" s="1" t="s">
        <v>800</v>
      </c>
      <c r="AI14" s="1" t="s">
        <v>801</v>
      </c>
      <c r="AJ14" s="1" t="s">
        <v>802</v>
      </c>
      <c r="AK14" s="1" t="s">
        <v>803</v>
      </c>
      <c r="AL14" s="1" t="s">
        <v>804</v>
      </c>
      <c r="AM14" s="1" t="s">
        <v>805</v>
      </c>
      <c r="AN14" s="1" t="s">
        <v>806</v>
      </c>
      <c r="AO14" s="1" t="s">
        <v>807</v>
      </c>
      <c r="AP14" s="1" t="s">
        <v>808</v>
      </c>
      <c r="AQ14" s="1" t="s">
        <v>809</v>
      </c>
      <c r="AR14" s="1" t="s">
        <v>810</v>
      </c>
      <c r="AS14" s="1" t="s">
        <v>811</v>
      </c>
      <c r="AT14" s="1" t="s">
        <v>812</v>
      </c>
      <c r="AU14" s="1" t="s">
        <v>813</v>
      </c>
      <c r="AV14" s="1" t="s">
        <v>814</v>
      </c>
      <c r="AW14" s="1" t="s">
        <v>815</v>
      </c>
    </row>
    <row r="15" spans="1:49" s="1" customFormat="1">
      <c r="C15" s="1" t="s">
        <v>816</v>
      </c>
      <c r="D15" s="1" t="s">
        <v>817</v>
      </c>
      <c r="E15" s="1" t="s">
        <v>818</v>
      </c>
      <c r="F15" s="1" t="s">
        <v>819</v>
      </c>
      <c r="G15" s="1" t="s">
        <v>820</v>
      </c>
      <c r="H15" s="1" t="s">
        <v>821</v>
      </c>
      <c r="I15" s="1" t="s">
        <v>822</v>
      </c>
      <c r="J15" s="1" t="s">
        <v>823</v>
      </c>
      <c r="K15" s="1" t="s">
        <v>824</v>
      </c>
      <c r="L15" s="1" t="s">
        <v>825</v>
      </c>
      <c r="M15" s="1" t="s">
        <v>826</v>
      </c>
      <c r="N15" s="1" t="s">
        <v>827</v>
      </c>
      <c r="O15" s="1" t="s">
        <v>828</v>
      </c>
      <c r="P15" s="1" t="s">
        <v>829</v>
      </c>
      <c r="Q15" s="1" t="s">
        <v>830</v>
      </c>
      <c r="R15" s="1" t="s">
        <v>831</v>
      </c>
      <c r="S15" s="1" t="s">
        <v>832</v>
      </c>
      <c r="T15" s="1" t="s">
        <v>833</v>
      </c>
      <c r="U15" s="1" t="s">
        <v>834</v>
      </c>
      <c r="V15" s="1" t="s">
        <v>835</v>
      </c>
      <c r="W15" s="1" t="s">
        <v>836</v>
      </c>
      <c r="X15" s="1" t="s">
        <v>837</v>
      </c>
      <c r="Y15" s="1" t="s">
        <v>838</v>
      </c>
      <c r="Z15" s="1" t="s">
        <v>839</v>
      </c>
      <c r="AA15" s="1" t="s">
        <v>840</v>
      </c>
      <c r="AB15" s="1" t="s">
        <v>841</v>
      </c>
      <c r="AC15" s="1" t="s">
        <v>842</v>
      </c>
      <c r="AD15" s="1" t="s">
        <v>843</v>
      </c>
      <c r="AE15" s="1" t="s">
        <v>844</v>
      </c>
      <c r="AF15" s="1" t="s">
        <v>845</v>
      </c>
      <c r="AG15" s="1" t="s">
        <v>846</v>
      </c>
      <c r="AH15" s="1" t="s">
        <v>847</v>
      </c>
      <c r="AI15" s="1" t="s">
        <v>848</v>
      </c>
      <c r="AJ15" s="1" t="s">
        <v>849</v>
      </c>
      <c r="AK15" s="1" t="s">
        <v>850</v>
      </c>
      <c r="AL15" s="1" t="s">
        <v>851</v>
      </c>
      <c r="AM15" s="1" t="s">
        <v>852</v>
      </c>
      <c r="AN15" s="1" t="s">
        <v>853</v>
      </c>
      <c r="AO15" s="1" t="s">
        <v>854</v>
      </c>
      <c r="AP15" s="1" t="s">
        <v>855</v>
      </c>
      <c r="AQ15" s="1" t="s">
        <v>856</v>
      </c>
      <c r="AR15" s="1" t="s">
        <v>857</v>
      </c>
      <c r="AS15" s="1" t="s">
        <v>858</v>
      </c>
      <c r="AT15" s="1" t="s">
        <v>859</v>
      </c>
      <c r="AU15" s="1" t="s">
        <v>860</v>
      </c>
      <c r="AV15" s="1" t="s">
        <v>861</v>
      </c>
      <c r="AW15" s="1" t="s">
        <v>862</v>
      </c>
    </row>
    <row r="16" spans="1:49" s="1" customFormat="1">
      <c r="C16" s="1" t="s">
        <v>863</v>
      </c>
      <c r="D16" s="1" t="s">
        <v>864</v>
      </c>
      <c r="E16" s="1" t="s">
        <v>865</v>
      </c>
      <c r="F16" s="1" t="s">
        <v>866</v>
      </c>
      <c r="G16" s="1" t="s">
        <v>867</v>
      </c>
      <c r="H16" s="1" t="s">
        <v>868</v>
      </c>
      <c r="I16" s="1" t="s">
        <v>869</v>
      </c>
      <c r="J16" s="1" t="s">
        <v>870</v>
      </c>
      <c r="K16" s="1" t="s">
        <v>871</v>
      </c>
      <c r="L16" s="1" t="s">
        <v>872</v>
      </c>
      <c r="M16" s="1" t="s">
        <v>873</v>
      </c>
      <c r="N16" s="1" t="s">
        <v>874</v>
      </c>
      <c r="O16" s="1" t="s">
        <v>875</v>
      </c>
      <c r="P16" s="1" t="s">
        <v>876</v>
      </c>
      <c r="Q16" s="1" t="s">
        <v>877</v>
      </c>
      <c r="R16" s="1" t="s">
        <v>878</v>
      </c>
      <c r="S16" s="1" t="s">
        <v>879</v>
      </c>
      <c r="T16" s="1" t="s">
        <v>880</v>
      </c>
      <c r="U16" s="1" t="s">
        <v>881</v>
      </c>
      <c r="V16" s="1" t="s">
        <v>882</v>
      </c>
      <c r="W16" s="1" t="s">
        <v>883</v>
      </c>
      <c r="X16" s="1" t="s">
        <v>884</v>
      </c>
      <c r="Y16" s="1" t="s">
        <v>885</v>
      </c>
      <c r="Z16" s="1" t="s">
        <v>886</v>
      </c>
      <c r="AA16" s="1" t="s">
        <v>887</v>
      </c>
      <c r="AB16" s="1" t="s">
        <v>888</v>
      </c>
      <c r="AC16" s="1" t="s">
        <v>889</v>
      </c>
      <c r="AD16" s="1" t="s">
        <v>890</v>
      </c>
      <c r="AE16" s="1" t="s">
        <v>891</v>
      </c>
      <c r="AF16" s="1" t="s">
        <v>892</v>
      </c>
      <c r="AG16" s="1" t="s">
        <v>893</v>
      </c>
      <c r="AH16" s="1" t="s">
        <v>894</v>
      </c>
      <c r="AI16" s="1" t="s">
        <v>895</v>
      </c>
      <c r="AJ16" s="1" t="s">
        <v>896</v>
      </c>
      <c r="AK16" s="1" t="s">
        <v>897</v>
      </c>
      <c r="AL16" s="1" t="s">
        <v>898</v>
      </c>
      <c r="AM16" s="1" t="s">
        <v>899</v>
      </c>
      <c r="AN16" s="1" t="s">
        <v>900</v>
      </c>
      <c r="AO16" s="1" t="s">
        <v>901</v>
      </c>
      <c r="AP16" s="1" t="s">
        <v>902</v>
      </c>
      <c r="AQ16" s="1" t="s">
        <v>903</v>
      </c>
      <c r="AR16" s="1" t="s">
        <v>904</v>
      </c>
      <c r="AS16" s="1" t="s">
        <v>905</v>
      </c>
      <c r="AT16" s="1" t="s">
        <v>906</v>
      </c>
      <c r="AU16" s="1" t="s">
        <v>907</v>
      </c>
      <c r="AV16" s="1" t="s">
        <v>908</v>
      </c>
      <c r="AW16" s="1" t="s">
        <v>909</v>
      </c>
    </row>
    <row r="17" spans="3:49" s="1" customFormat="1">
      <c r="C17" s="1" t="s">
        <v>910</v>
      </c>
      <c r="D17" s="1" t="s">
        <v>911</v>
      </c>
      <c r="E17" s="1" t="s">
        <v>912</v>
      </c>
      <c r="F17" s="1" t="s">
        <v>913</v>
      </c>
      <c r="G17" s="1" t="s">
        <v>914</v>
      </c>
      <c r="H17" s="1" t="s">
        <v>915</v>
      </c>
      <c r="I17" s="1" t="s">
        <v>916</v>
      </c>
      <c r="J17" s="1" t="s">
        <v>917</v>
      </c>
      <c r="K17" s="1" t="s">
        <v>918</v>
      </c>
      <c r="L17" s="1" t="s">
        <v>919</v>
      </c>
      <c r="M17" s="1" t="s">
        <v>920</v>
      </c>
      <c r="N17" s="1" t="s">
        <v>921</v>
      </c>
      <c r="O17" s="1" t="s">
        <v>922</v>
      </c>
      <c r="P17" s="1" t="s">
        <v>923</v>
      </c>
      <c r="Q17" s="1" t="s">
        <v>924</v>
      </c>
      <c r="R17" s="1" t="s">
        <v>925</v>
      </c>
      <c r="S17" s="1" t="s">
        <v>926</v>
      </c>
      <c r="T17" s="1" t="s">
        <v>927</v>
      </c>
      <c r="U17" s="1" t="s">
        <v>928</v>
      </c>
      <c r="V17" s="1" t="s">
        <v>929</v>
      </c>
      <c r="W17" s="1" t="s">
        <v>930</v>
      </c>
      <c r="X17" s="1" t="s">
        <v>931</v>
      </c>
      <c r="Y17" s="1" t="s">
        <v>932</v>
      </c>
      <c r="Z17" s="1" t="s">
        <v>933</v>
      </c>
      <c r="AA17" s="1" t="s">
        <v>934</v>
      </c>
      <c r="AB17" s="1" t="s">
        <v>935</v>
      </c>
      <c r="AC17" s="1" t="s">
        <v>936</v>
      </c>
      <c r="AD17" s="1" t="s">
        <v>937</v>
      </c>
      <c r="AE17" s="1" t="s">
        <v>938</v>
      </c>
      <c r="AF17" s="1" t="s">
        <v>939</v>
      </c>
      <c r="AG17" s="1" t="s">
        <v>940</v>
      </c>
      <c r="AH17" s="1" t="s">
        <v>941</v>
      </c>
      <c r="AI17" s="1" t="s">
        <v>942</v>
      </c>
      <c r="AJ17" s="1" t="s">
        <v>943</v>
      </c>
      <c r="AK17" s="1" t="s">
        <v>944</v>
      </c>
      <c r="AL17" s="1" t="s">
        <v>945</v>
      </c>
      <c r="AM17" s="1" t="s">
        <v>946</v>
      </c>
      <c r="AN17" s="1" t="s">
        <v>947</v>
      </c>
      <c r="AO17" s="1" t="s">
        <v>948</v>
      </c>
      <c r="AP17" s="1" t="s">
        <v>949</v>
      </c>
      <c r="AQ17" s="1" t="s">
        <v>950</v>
      </c>
      <c r="AR17" s="1" t="s">
        <v>951</v>
      </c>
      <c r="AS17" s="1" t="s">
        <v>952</v>
      </c>
      <c r="AT17" s="1" t="s">
        <v>953</v>
      </c>
      <c r="AU17" s="1" t="s">
        <v>954</v>
      </c>
      <c r="AV17" s="1" t="s">
        <v>955</v>
      </c>
      <c r="AW17" s="1" t="s">
        <v>956</v>
      </c>
    </row>
    <row r="18" spans="3:49" s="1" customFormat="1">
      <c r="C18" s="1" t="s">
        <v>957</v>
      </c>
      <c r="D18" s="1" t="s">
        <v>958</v>
      </c>
      <c r="E18" s="1" t="s">
        <v>959</v>
      </c>
      <c r="F18" s="1" t="s">
        <v>960</v>
      </c>
      <c r="G18" s="1" t="s">
        <v>961</v>
      </c>
      <c r="H18" s="1" t="s">
        <v>962</v>
      </c>
      <c r="I18" s="1" t="s">
        <v>963</v>
      </c>
      <c r="J18" s="1" t="s">
        <v>964</v>
      </c>
      <c r="K18" s="1" t="s">
        <v>965</v>
      </c>
      <c r="L18" s="1" t="s">
        <v>966</v>
      </c>
      <c r="M18" s="1" t="s">
        <v>967</v>
      </c>
      <c r="N18" s="1" t="s">
        <v>968</v>
      </c>
      <c r="O18" s="1" t="s">
        <v>969</v>
      </c>
      <c r="P18" s="1" t="s">
        <v>970</v>
      </c>
      <c r="Q18" s="1" t="s">
        <v>971</v>
      </c>
      <c r="R18" s="1" t="s">
        <v>972</v>
      </c>
      <c r="S18" s="1" t="s">
        <v>973</v>
      </c>
      <c r="T18" s="1" t="s">
        <v>974</v>
      </c>
      <c r="U18" s="1" t="s">
        <v>975</v>
      </c>
      <c r="V18" s="1" t="s">
        <v>976</v>
      </c>
      <c r="W18" s="1" t="s">
        <v>977</v>
      </c>
      <c r="X18" s="1" t="s">
        <v>978</v>
      </c>
      <c r="Y18" s="1" t="s">
        <v>979</v>
      </c>
      <c r="Z18" s="1" t="s">
        <v>980</v>
      </c>
      <c r="AA18" s="1" t="s">
        <v>981</v>
      </c>
      <c r="AB18" s="1" t="s">
        <v>982</v>
      </c>
      <c r="AC18" s="1" t="s">
        <v>983</v>
      </c>
      <c r="AD18" s="1" t="s">
        <v>984</v>
      </c>
      <c r="AE18" s="1" t="s">
        <v>985</v>
      </c>
      <c r="AF18" s="1" t="s">
        <v>986</v>
      </c>
      <c r="AG18" s="1" t="s">
        <v>987</v>
      </c>
      <c r="AH18" s="1" t="s">
        <v>988</v>
      </c>
      <c r="AI18" s="1" t="s">
        <v>989</v>
      </c>
      <c r="AJ18" s="1" t="s">
        <v>990</v>
      </c>
      <c r="AK18" s="1" t="s">
        <v>991</v>
      </c>
      <c r="AL18" s="1" t="s">
        <v>992</v>
      </c>
      <c r="AM18" s="1" t="s">
        <v>993</v>
      </c>
      <c r="AN18" s="1" t="s">
        <v>994</v>
      </c>
      <c r="AO18" s="1" t="s">
        <v>995</v>
      </c>
      <c r="AP18" s="1" t="s">
        <v>996</v>
      </c>
      <c r="AQ18" s="1" t="s">
        <v>997</v>
      </c>
      <c r="AR18" s="1" t="s">
        <v>998</v>
      </c>
      <c r="AS18" s="1" t="s">
        <v>999</v>
      </c>
      <c r="AT18" s="1" t="s">
        <v>1000</v>
      </c>
      <c r="AU18" s="1" t="s">
        <v>1001</v>
      </c>
      <c r="AV18" s="1" t="s">
        <v>1002</v>
      </c>
      <c r="AW18" s="1" t="s">
        <v>1003</v>
      </c>
    </row>
    <row r="19" spans="3:49" s="1" customFormat="1">
      <c r="C19" s="1" t="s">
        <v>1004</v>
      </c>
      <c r="D19" s="1" t="s">
        <v>1005</v>
      </c>
      <c r="E19" s="1" t="s">
        <v>1006</v>
      </c>
      <c r="F19" s="1" t="s">
        <v>1007</v>
      </c>
      <c r="G19" s="1" t="s">
        <v>1008</v>
      </c>
      <c r="H19" s="1" t="s">
        <v>1009</v>
      </c>
      <c r="I19" s="1" t="s">
        <v>1010</v>
      </c>
      <c r="J19" s="1" t="s">
        <v>1011</v>
      </c>
      <c r="K19" s="1" t="s">
        <v>1012</v>
      </c>
      <c r="L19" s="1" t="s">
        <v>1013</v>
      </c>
      <c r="M19" s="1" t="s">
        <v>1014</v>
      </c>
      <c r="N19" s="1" t="s">
        <v>1015</v>
      </c>
      <c r="O19" s="1" t="s">
        <v>1016</v>
      </c>
      <c r="P19" s="1" t="s">
        <v>1017</v>
      </c>
      <c r="Q19" s="1" t="s">
        <v>1018</v>
      </c>
      <c r="S19" s="1" t="s">
        <v>1019</v>
      </c>
      <c r="T19" s="1" t="s">
        <v>1020</v>
      </c>
      <c r="U19" s="1" t="s">
        <v>1021</v>
      </c>
      <c r="V19" s="1" t="s">
        <v>1022</v>
      </c>
      <c r="W19" s="1" t="s">
        <v>1023</v>
      </c>
      <c r="X19" s="1" t="s">
        <v>1024</v>
      </c>
      <c r="Y19" s="1" t="s">
        <v>1025</v>
      </c>
      <c r="Z19" s="1" t="s">
        <v>1026</v>
      </c>
      <c r="AA19" s="1" t="s">
        <v>1027</v>
      </c>
      <c r="AB19" s="1" t="s">
        <v>1028</v>
      </c>
      <c r="AC19" s="1" t="s">
        <v>1029</v>
      </c>
      <c r="AD19" s="1" t="s">
        <v>1030</v>
      </c>
      <c r="AE19" s="1" t="s">
        <v>1031</v>
      </c>
      <c r="AF19" s="1" t="s">
        <v>1032</v>
      </c>
      <c r="AG19" s="1" t="s">
        <v>1033</v>
      </c>
      <c r="AH19" s="1" t="s">
        <v>1034</v>
      </c>
      <c r="AI19" s="1" t="s">
        <v>1035</v>
      </c>
      <c r="AJ19" s="1" t="s">
        <v>1036</v>
      </c>
      <c r="AK19" s="1" t="s">
        <v>1037</v>
      </c>
      <c r="AL19" s="1" t="s">
        <v>1038</v>
      </c>
      <c r="AM19" s="1" t="s">
        <v>1039</v>
      </c>
      <c r="AN19" s="1" t="s">
        <v>1040</v>
      </c>
      <c r="AO19" s="1" t="s">
        <v>1041</v>
      </c>
      <c r="AP19" s="1" t="s">
        <v>1042</v>
      </c>
      <c r="AQ19" s="1" t="s">
        <v>1043</v>
      </c>
      <c r="AR19" s="1" t="s">
        <v>1044</v>
      </c>
      <c r="AS19" s="1" t="s">
        <v>1045</v>
      </c>
      <c r="AT19" s="1" t="s">
        <v>1046</v>
      </c>
      <c r="AU19" s="1" t="s">
        <v>1047</v>
      </c>
      <c r="AV19" s="1" t="s">
        <v>1048</v>
      </c>
      <c r="AW19" s="1" t="s">
        <v>1049</v>
      </c>
    </row>
    <row r="20" spans="3:49" s="1" customFormat="1">
      <c r="C20" s="1" t="s">
        <v>1050</v>
      </c>
      <c r="D20" s="1" t="s">
        <v>1051</v>
      </c>
      <c r="E20" s="1" t="s">
        <v>1052</v>
      </c>
      <c r="F20" s="1" t="s">
        <v>1053</v>
      </c>
      <c r="G20" s="1" t="s">
        <v>1054</v>
      </c>
      <c r="H20" s="1" t="s">
        <v>1055</v>
      </c>
      <c r="I20" s="1" t="s">
        <v>1056</v>
      </c>
      <c r="J20" s="1" t="s">
        <v>1057</v>
      </c>
      <c r="K20" s="1" t="s">
        <v>1058</v>
      </c>
      <c r="L20" s="1" t="s">
        <v>1059</v>
      </c>
      <c r="M20" s="1" t="s">
        <v>1060</v>
      </c>
      <c r="N20" s="1" t="s">
        <v>1061</v>
      </c>
      <c r="O20" s="1" t="s">
        <v>1062</v>
      </c>
      <c r="P20" s="1" t="s">
        <v>1063</v>
      </c>
      <c r="Q20" s="1" t="s">
        <v>1064</v>
      </c>
      <c r="S20" s="1" t="s">
        <v>1065</v>
      </c>
      <c r="T20" s="1" t="s">
        <v>1066</v>
      </c>
      <c r="U20" s="1" t="s">
        <v>987</v>
      </c>
      <c r="V20" s="1" t="s">
        <v>1067</v>
      </c>
      <c r="W20" s="1" t="s">
        <v>1068</v>
      </c>
      <c r="X20" s="1" t="s">
        <v>1069</v>
      </c>
      <c r="Y20" s="1" t="s">
        <v>1070</v>
      </c>
      <c r="Z20" s="1" t="s">
        <v>1071</v>
      </c>
      <c r="AA20" s="1" t="s">
        <v>1072</v>
      </c>
      <c r="AB20" s="1" t="s">
        <v>1073</v>
      </c>
      <c r="AC20" s="1" t="s">
        <v>1074</v>
      </c>
      <c r="AD20" s="1" t="s">
        <v>1075</v>
      </c>
      <c r="AE20" s="1" t="s">
        <v>1076</v>
      </c>
      <c r="AF20" s="1" t="s">
        <v>927</v>
      </c>
      <c r="AG20" s="1" t="s">
        <v>1077</v>
      </c>
      <c r="AH20" s="1" t="s">
        <v>1078</v>
      </c>
      <c r="AI20" s="1" t="s">
        <v>1079</v>
      </c>
      <c r="AJ20" s="1" t="s">
        <v>1080</v>
      </c>
      <c r="AK20" s="1" t="s">
        <v>1081</v>
      </c>
      <c r="AL20" s="1" t="s">
        <v>1082</v>
      </c>
      <c r="AM20" s="1" t="s">
        <v>1083</v>
      </c>
      <c r="AN20" s="1" t="s">
        <v>1084</v>
      </c>
      <c r="AO20" s="1" t="s">
        <v>1085</v>
      </c>
      <c r="AP20" s="1" t="s">
        <v>1086</v>
      </c>
      <c r="AQ20" s="1" t="s">
        <v>1087</v>
      </c>
      <c r="AR20" s="1" t="s">
        <v>1088</v>
      </c>
      <c r="AS20" s="1" t="s">
        <v>1089</v>
      </c>
      <c r="AT20" s="1" t="s">
        <v>1090</v>
      </c>
      <c r="AU20" s="1" t="s">
        <v>1091</v>
      </c>
      <c r="AV20" s="1" t="s">
        <v>1092</v>
      </c>
      <c r="AW20" s="1" t="s">
        <v>1093</v>
      </c>
    </row>
    <row r="21" spans="3:49" s="1" customFormat="1">
      <c r="C21" s="1" t="s">
        <v>1094</v>
      </c>
      <c r="D21" s="1" t="s">
        <v>1095</v>
      </c>
      <c r="E21" s="1" t="s">
        <v>1096</v>
      </c>
      <c r="F21" s="1" t="s">
        <v>1097</v>
      </c>
      <c r="G21" s="1" t="s">
        <v>1098</v>
      </c>
      <c r="H21" s="1" t="s">
        <v>972</v>
      </c>
      <c r="I21" s="1" t="s">
        <v>1099</v>
      </c>
      <c r="J21" s="1" t="s">
        <v>1100</v>
      </c>
      <c r="K21" s="1" t="s">
        <v>1101</v>
      </c>
      <c r="L21" s="1" t="s">
        <v>1102</v>
      </c>
      <c r="M21" s="1" t="s">
        <v>1103</v>
      </c>
      <c r="N21" s="1" t="s">
        <v>1104</v>
      </c>
      <c r="O21" s="1" t="s">
        <v>1105</v>
      </c>
      <c r="P21" s="1" t="s">
        <v>1106</v>
      </c>
      <c r="Q21" s="1" t="s">
        <v>1107</v>
      </c>
      <c r="S21" s="1" t="s">
        <v>1108</v>
      </c>
      <c r="U21" s="1" t="s">
        <v>1109</v>
      </c>
      <c r="V21" s="1" t="s">
        <v>1110</v>
      </c>
      <c r="W21" s="1" t="s">
        <v>1111</v>
      </c>
      <c r="X21" s="1" t="s">
        <v>1112</v>
      </c>
      <c r="Y21" s="1" t="s">
        <v>1113</v>
      </c>
      <c r="Z21" s="1" t="s">
        <v>972</v>
      </c>
      <c r="AA21" s="1" t="s">
        <v>1114</v>
      </c>
      <c r="AB21" s="1" t="s">
        <v>1115</v>
      </c>
      <c r="AC21" s="1" t="s">
        <v>1116</v>
      </c>
      <c r="AD21" s="1" t="s">
        <v>1117</v>
      </c>
      <c r="AE21" s="1" t="s">
        <v>1118</v>
      </c>
      <c r="AF21" s="1" t="s">
        <v>1119</v>
      </c>
      <c r="AG21" s="1" t="s">
        <v>934</v>
      </c>
      <c r="AH21" s="1" t="s">
        <v>1120</v>
      </c>
      <c r="AI21" s="1" t="s">
        <v>1121</v>
      </c>
      <c r="AJ21" s="1" t="s">
        <v>1122</v>
      </c>
      <c r="AK21" s="1" t="s">
        <v>1123</v>
      </c>
      <c r="AL21" s="1" t="s">
        <v>1124</v>
      </c>
      <c r="AN21" s="1" t="s">
        <v>1125</v>
      </c>
      <c r="AO21" s="1" t="s">
        <v>1126</v>
      </c>
      <c r="AP21" s="1" t="s">
        <v>1127</v>
      </c>
      <c r="AQ21" s="1" t="s">
        <v>1128</v>
      </c>
      <c r="AR21" s="1" t="s">
        <v>1129</v>
      </c>
      <c r="AS21" s="1" t="s">
        <v>1130</v>
      </c>
      <c r="AT21" s="1" t="s">
        <v>1131</v>
      </c>
      <c r="AU21" s="1" t="s">
        <v>1132</v>
      </c>
      <c r="AV21" s="1" t="s">
        <v>1133</v>
      </c>
      <c r="AW21" s="1" t="s">
        <v>1134</v>
      </c>
    </row>
    <row r="22" spans="3:49" s="1" customFormat="1">
      <c r="C22" s="1" t="s">
        <v>1135</v>
      </c>
      <c r="D22" s="1" t="s">
        <v>1136</v>
      </c>
      <c r="E22" s="1" t="s">
        <v>1137</v>
      </c>
      <c r="F22" s="1" t="s">
        <v>1138</v>
      </c>
      <c r="G22" s="1" t="s">
        <v>1139</v>
      </c>
      <c r="H22" s="1" t="s">
        <v>1140</v>
      </c>
      <c r="I22" s="1" t="s">
        <v>1141</v>
      </c>
      <c r="J22" s="1" t="s">
        <v>1142</v>
      </c>
      <c r="K22" s="1" t="s">
        <v>1143</v>
      </c>
      <c r="L22" s="1" t="s">
        <v>1144</v>
      </c>
      <c r="M22" s="1" t="s">
        <v>1145</v>
      </c>
      <c r="N22" s="1" t="s">
        <v>1146</v>
      </c>
      <c r="O22" s="1" t="s">
        <v>1147</v>
      </c>
      <c r="P22" s="1" t="s">
        <v>1148</v>
      </c>
      <c r="Q22" s="1" t="s">
        <v>1149</v>
      </c>
      <c r="S22" s="1" t="s">
        <v>1150</v>
      </c>
      <c r="U22" s="1" t="s">
        <v>1151</v>
      </c>
      <c r="V22" s="1" t="s">
        <v>1152</v>
      </c>
      <c r="W22" s="1" t="s">
        <v>1153</v>
      </c>
      <c r="X22" s="1" t="s">
        <v>1154</v>
      </c>
      <c r="Y22" s="1" t="s">
        <v>1155</v>
      </c>
      <c r="Z22" s="1" t="s">
        <v>1156</v>
      </c>
      <c r="AA22" s="1" t="s">
        <v>1157</v>
      </c>
      <c r="AB22" s="1" t="s">
        <v>1158</v>
      </c>
      <c r="AC22" s="1" t="s">
        <v>1159</v>
      </c>
      <c r="AD22" s="1" t="s">
        <v>1160</v>
      </c>
      <c r="AE22" s="1" t="s">
        <v>1161</v>
      </c>
      <c r="AF22" s="1" t="s">
        <v>1162</v>
      </c>
      <c r="AG22" s="1" t="s">
        <v>1163</v>
      </c>
      <c r="AH22" s="1" t="s">
        <v>1164</v>
      </c>
      <c r="AI22" s="1" t="s">
        <v>1165</v>
      </c>
      <c r="AJ22" s="1" t="s">
        <v>1166</v>
      </c>
      <c r="AK22" s="1" t="s">
        <v>1167</v>
      </c>
      <c r="AL22" s="1" t="s">
        <v>1168</v>
      </c>
      <c r="AN22" s="1" t="s">
        <v>1169</v>
      </c>
      <c r="AO22" s="1" t="s">
        <v>1170</v>
      </c>
      <c r="AP22" s="1" t="s">
        <v>1171</v>
      </c>
      <c r="AQ22" s="1" t="s">
        <v>1172</v>
      </c>
      <c r="AR22" s="1" t="s">
        <v>1173</v>
      </c>
      <c r="AS22" s="1" t="s">
        <v>1174</v>
      </c>
      <c r="AU22" s="1" t="s">
        <v>1175</v>
      </c>
      <c r="AV22" s="1" t="s">
        <v>1176</v>
      </c>
      <c r="AW22" s="1" t="s">
        <v>1177</v>
      </c>
    </row>
    <row r="23" spans="3:49" s="1" customFormat="1">
      <c r="C23" s="1" t="s">
        <v>1178</v>
      </c>
      <c r="D23" s="1" t="s">
        <v>1179</v>
      </c>
      <c r="E23" s="1" t="s">
        <v>1180</v>
      </c>
      <c r="F23" s="1" t="s">
        <v>1181</v>
      </c>
      <c r="G23" s="1" t="s">
        <v>1182</v>
      </c>
      <c r="H23" s="1" t="s">
        <v>1183</v>
      </c>
      <c r="I23" s="1" t="s">
        <v>1184</v>
      </c>
      <c r="J23" s="1" t="s">
        <v>1185</v>
      </c>
      <c r="K23" s="1" t="s">
        <v>1186</v>
      </c>
      <c r="L23" s="1" t="s">
        <v>1187</v>
      </c>
      <c r="M23" s="1" t="s">
        <v>1188</v>
      </c>
      <c r="N23" s="1" t="s">
        <v>1189</v>
      </c>
      <c r="O23" s="1" t="s">
        <v>1190</v>
      </c>
      <c r="P23" s="1" t="s">
        <v>1191</v>
      </c>
      <c r="Q23" s="1" t="s">
        <v>1192</v>
      </c>
      <c r="U23" s="1" t="s">
        <v>1193</v>
      </c>
      <c r="V23" s="1" t="s">
        <v>1194</v>
      </c>
      <c r="W23" s="1" t="s">
        <v>1195</v>
      </c>
      <c r="X23" s="1" t="s">
        <v>1196</v>
      </c>
      <c r="Y23" s="1" t="s">
        <v>1197</v>
      </c>
      <c r="Z23" s="1" t="s">
        <v>1198</v>
      </c>
      <c r="AB23" s="1" t="s">
        <v>1199</v>
      </c>
      <c r="AC23" s="1" t="s">
        <v>1200</v>
      </c>
      <c r="AD23" s="1" t="s">
        <v>1201</v>
      </c>
      <c r="AE23" s="1" t="s">
        <v>1202</v>
      </c>
      <c r="AF23" s="1" t="s">
        <v>1203</v>
      </c>
      <c r="AI23" s="1" t="s">
        <v>1204</v>
      </c>
      <c r="AJ23" s="1" t="s">
        <v>1205</v>
      </c>
      <c r="AL23" s="1" t="s">
        <v>1206</v>
      </c>
      <c r="AN23" s="1" t="s">
        <v>1207</v>
      </c>
      <c r="AO23" s="1" t="s">
        <v>1208</v>
      </c>
      <c r="AP23" s="1" t="s">
        <v>1209</v>
      </c>
      <c r="AQ23" s="1" t="s">
        <v>1210</v>
      </c>
      <c r="AR23" s="1" t="s">
        <v>1211</v>
      </c>
      <c r="AS23" s="1" t="s">
        <v>1212</v>
      </c>
      <c r="AU23" s="1" t="s">
        <v>1213</v>
      </c>
      <c r="AV23" s="1" t="s">
        <v>1214</v>
      </c>
      <c r="AW23" s="1" t="s">
        <v>1215</v>
      </c>
    </row>
    <row r="24" spans="3:49" s="1" customFormat="1">
      <c r="C24" s="1" t="s">
        <v>1216</v>
      </c>
      <c r="D24" s="1" t="s">
        <v>1217</v>
      </c>
      <c r="E24" s="1" t="s">
        <v>2938</v>
      </c>
      <c r="F24" s="1" t="s">
        <v>1218</v>
      </c>
      <c r="G24" s="1" t="s">
        <v>1219</v>
      </c>
      <c r="H24" s="1" t="s">
        <v>1220</v>
      </c>
      <c r="I24" s="1" t="s">
        <v>1221</v>
      </c>
      <c r="J24" s="1" t="s">
        <v>1222</v>
      </c>
      <c r="K24" s="1" t="s">
        <v>1223</v>
      </c>
      <c r="L24" s="1" t="s">
        <v>1224</v>
      </c>
      <c r="M24" s="1" t="s">
        <v>1225</v>
      </c>
      <c r="N24" s="1" t="s">
        <v>1226</v>
      </c>
      <c r="O24" s="1" t="s">
        <v>1227</v>
      </c>
      <c r="P24" s="1" t="s">
        <v>1228</v>
      </c>
      <c r="Q24" s="1" t="s">
        <v>1229</v>
      </c>
      <c r="U24" s="1" t="s">
        <v>1230</v>
      </c>
      <c r="V24" s="1" t="s">
        <v>1231</v>
      </c>
      <c r="W24" s="1" t="s">
        <v>1232</v>
      </c>
      <c r="X24" s="1" t="s">
        <v>1233</v>
      </c>
      <c r="Y24" s="1" t="s">
        <v>1234</v>
      </c>
      <c r="Z24" s="1" t="s">
        <v>1235</v>
      </c>
      <c r="AB24" s="1" t="s">
        <v>1236</v>
      </c>
      <c r="AC24" s="1" t="s">
        <v>1237</v>
      </c>
      <c r="AD24" s="101" t="s">
        <v>2975</v>
      </c>
      <c r="AE24" s="1" t="s">
        <v>1238</v>
      </c>
      <c r="AF24" s="1" t="s">
        <v>1239</v>
      </c>
      <c r="AI24" s="1" t="s">
        <v>1240</v>
      </c>
      <c r="AJ24" s="1" t="s">
        <v>1241</v>
      </c>
      <c r="AL24" s="1" t="s">
        <v>1242</v>
      </c>
      <c r="AO24" s="1" t="s">
        <v>1243</v>
      </c>
      <c r="AP24" s="1" t="s">
        <v>1244</v>
      </c>
      <c r="AR24" s="1" t="s">
        <v>1245</v>
      </c>
      <c r="AS24" s="1" t="s">
        <v>1246</v>
      </c>
      <c r="AU24" s="1" t="s">
        <v>1247</v>
      </c>
      <c r="AV24" s="1" t="s">
        <v>1248</v>
      </c>
      <c r="AW24" s="1" t="s">
        <v>1249</v>
      </c>
    </row>
    <row r="25" spans="3:49" s="1" customFormat="1">
      <c r="C25" s="1" t="s">
        <v>1250</v>
      </c>
      <c r="D25" s="1" t="s">
        <v>1251</v>
      </c>
      <c r="E25" s="1" t="s">
        <v>1252</v>
      </c>
      <c r="F25" s="1" t="s">
        <v>1253</v>
      </c>
      <c r="G25" s="1" t="s">
        <v>1254</v>
      </c>
      <c r="H25" s="1" t="s">
        <v>1255</v>
      </c>
      <c r="I25" s="1" t="s">
        <v>1256</v>
      </c>
      <c r="J25" s="1" t="s">
        <v>1257</v>
      </c>
      <c r="K25" s="1" t="s">
        <v>1258</v>
      </c>
      <c r="L25" s="1" t="s">
        <v>1259</v>
      </c>
      <c r="M25" s="1" t="s">
        <v>1260</v>
      </c>
      <c r="N25" s="1" t="s">
        <v>2937</v>
      </c>
      <c r="O25" s="1" t="s">
        <v>1261</v>
      </c>
      <c r="P25" s="1" t="s">
        <v>1262</v>
      </c>
      <c r="Q25" s="1" t="s">
        <v>1263</v>
      </c>
      <c r="U25" s="1" t="s">
        <v>1264</v>
      </c>
      <c r="V25" s="1" t="s">
        <v>1102</v>
      </c>
      <c r="W25" s="1" t="s">
        <v>1265</v>
      </c>
      <c r="X25" s="1" t="s">
        <v>1266</v>
      </c>
      <c r="Y25" s="1" t="s">
        <v>1267</v>
      </c>
      <c r="Z25" s="1" t="s">
        <v>1268</v>
      </c>
      <c r="AB25" s="1" t="s">
        <v>1269</v>
      </c>
      <c r="AC25" s="1" t="s">
        <v>1270</v>
      </c>
      <c r="AD25" s="1" t="s">
        <v>1271</v>
      </c>
      <c r="AE25" s="1" t="s">
        <v>1272</v>
      </c>
      <c r="AF25" s="1" t="s">
        <v>1273</v>
      </c>
      <c r="AI25" s="1" t="s">
        <v>1274</v>
      </c>
      <c r="AJ25" s="1" t="s">
        <v>1275</v>
      </c>
      <c r="AL25" s="1" t="s">
        <v>1276</v>
      </c>
      <c r="AO25" s="1" t="s">
        <v>1277</v>
      </c>
      <c r="AP25" s="1" t="s">
        <v>1278</v>
      </c>
      <c r="AS25" s="1" t="s">
        <v>1279</v>
      </c>
      <c r="AU25" s="1" t="s">
        <v>1280</v>
      </c>
      <c r="AV25" s="1" t="s">
        <v>1281</v>
      </c>
      <c r="AW25" s="1" t="s">
        <v>1282</v>
      </c>
    </row>
    <row r="26" spans="3:49" s="1" customFormat="1">
      <c r="C26" s="1" t="s">
        <v>1283</v>
      </c>
      <c r="D26" s="1" t="s">
        <v>1284</v>
      </c>
      <c r="E26" s="1" t="s">
        <v>1285</v>
      </c>
      <c r="F26" s="1" t="s">
        <v>1286</v>
      </c>
      <c r="G26" s="1" t="s">
        <v>847</v>
      </c>
      <c r="H26" s="1" t="s">
        <v>1287</v>
      </c>
      <c r="I26" s="1" t="s">
        <v>1288</v>
      </c>
      <c r="J26" s="1" t="s">
        <v>1289</v>
      </c>
      <c r="K26" s="1" t="s">
        <v>1290</v>
      </c>
      <c r="L26" s="1" t="s">
        <v>1291</v>
      </c>
      <c r="M26" s="1" t="s">
        <v>1292</v>
      </c>
      <c r="N26" s="1" t="s">
        <v>1293</v>
      </c>
      <c r="O26" s="1" t="s">
        <v>1294</v>
      </c>
      <c r="P26" s="1" t="s">
        <v>1295</v>
      </c>
      <c r="Q26" s="1" t="s">
        <v>1296</v>
      </c>
      <c r="U26" s="1" t="s">
        <v>1297</v>
      </c>
      <c r="V26" s="1" t="s">
        <v>1298</v>
      </c>
      <c r="W26" s="1" t="s">
        <v>1299</v>
      </c>
      <c r="X26" s="1" t="s">
        <v>1300</v>
      </c>
      <c r="Y26" s="1" t="s">
        <v>1301</v>
      </c>
      <c r="Z26" s="1" t="s">
        <v>1302</v>
      </c>
      <c r="AB26" s="1" t="s">
        <v>1303</v>
      </c>
      <c r="AC26" s="1" t="s">
        <v>1304</v>
      </c>
      <c r="AD26" s="1" t="s">
        <v>1305</v>
      </c>
      <c r="AE26" s="1" t="s">
        <v>1306</v>
      </c>
      <c r="AF26" s="1" t="s">
        <v>1307</v>
      </c>
      <c r="AI26" s="1" t="s">
        <v>1308</v>
      </c>
      <c r="AJ26" s="1" t="s">
        <v>1309</v>
      </c>
      <c r="AL26" s="1" t="s">
        <v>1310</v>
      </c>
      <c r="AO26" s="1" t="s">
        <v>1311</v>
      </c>
      <c r="AP26" s="1" t="s">
        <v>1312</v>
      </c>
      <c r="AS26" s="1" t="s">
        <v>1313</v>
      </c>
      <c r="AU26" s="1" t="s">
        <v>847</v>
      </c>
      <c r="AV26" s="1" t="s">
        <v>1314</v>
      </c>
      <c r="AW26" s="1" t="s">
        <v>1315</v>
      </c>
    </row>
    <row r="27" spans="3:49" s="1" customFormat="1">
      <c r="C27" s="1" t="s">
        <v>1316</v>
      </c>
      <c r="D27" s="1" t="s">
        <v>1317</v>
      </c>
      <c r="E27" s="1" t="s">
        <v>1318</v>
      </c>
      <c r="F27" s="1" t="s">
        <v>1319</v>
      </c>
      <c r="G27" s="1" t="s">
        <v>1320</v>
      </c>
      <c r="H27" s="1" t="s">
        <v>1321</v>
      </c>
      <c r="I27" s="1" t="s">
        <v>1322</v>
      </c>
      <c r="J27" s="1" t="s">
        <v>1323</v>
      </c>
      <c r="K27" s="1" t="s">
        <v>1324</v>
      </c>
      <c r="L27" s="1" t="s">
        <v>1325</v>
      </c>
      <c r="M27" s="1" t="s">
        <v>1326</v>
      </c>
      <c r="N27" s="1" t="s">
        <v>1327</v>
      </c>
      <c r="O27" s="1" t="s">
        <v>1328</v>
      </c>
      <c r="P27" s="1" t="s">
        <v>1329</v>
      </c>
      <c r="Q27" s="1" t="s">
        <v>1330</v>
      </c>
      <c r="U27" s="1" t="s">
        <v>1331</v>
      </c>
      <c r="V27" s="1" t="s">
        <v>1332</v>
      </c>
      <c r="W27" s="1" t="s">
        <v>1333</v>
      </c>
      <c r="X27" s="1" t="s">
        <v>1334</v>
      </c>
      <c r="Y27" s="1" t="s">
        <v>1335</v>
      </c>
      <c r="Z27" s="1" t="s">
        <v>1336</v>
      </c>
      <c r="AB27" s="1" t="s">
        <v>1337</v>
      </c>
      <c r="AC27" s="1" t="s">
        <v>1338</v>
      </c>
      <c r="AD27" s="1" t="s">
        <v>1339</v>
      </c>
      <c r="AE27" s="1" t="s">
        <v>1340</v>
      </c>
      <c r="AF27" s="1" t="s">
        <v>1341</v>
      </c>
      <c r="AI27" s="1" t="s">
        <v>1342</v>
      </c>
      <c r="AL27" s="1" t="s">
        <v>1343</v>
      </c>
      <c r="AO27" s="1" t="s">
        <v>1344</v>
      </c>
      <c r="AP27" s="1" t="s">
        <v>1345</v>
      </c>
      <c r="AS27" s="1" t="s">
        <v>1346</v>
      </c>
      <c r="AU27" s="1" t="s">
        <v>1347</v>
      </c>
      <c r="AV27" s="1" t="s">
        <v>1348</v>
      </c>
      <c r="AW27" s="1" t="s">
        <v>1349</v>
      </c>
    </row>
    <row r="28" spans="3:49" s="1" customFormat="1">
      <c r="C28" s="1" t="s">
        <v>1350</v>
      </c>
      <c r="D28" s="1" t="s">
        <v>1351</v>
      </c>
      <c r="E28" s="1" t="s">
        <v>1352</v>
      </c>
      <c r="F28" s="1" t="s">
        <v>1353</v>
      </c>
      <c r="G28" s="1" t="s">
        <v>1354</v>
      </c>
      <c r="H28" s="1" t="s">
        <v>1355</v>
      </c>
      <c r="I28" s="1" t="s">
        <v>1356</v>
      </c>
      <c r="J28" s="1" t="s">
        <v>1357</v>
      </c>
      <c r="K28" s="1" t="s">
        <v>1358</v>
      </c>
      <c r="L28" s="1" t="s">
        <v>1359</v>
      </c>
      <c r="M28" s="1" t="s">
        <v>1360</v>
      </c>
      <c r="N28" s="1" t="s">
        <v>1361</v>
      </c>
      <c r="O28" s="1" t="s">
        <v>1362</v>
      </c>
      <c r="P28" s="1" t="s">
        <v>1363</v>
      </c>
      <c r="Q28" s="1" t="s">
        <v>1364</v>
      </c>
      <c r="U28" s="1" t="s">
        <v>1365</v>
      </c>
      <c r="V28" s="1" t="s">
        <v>1366</v>
      </c>
      <c r="W28" s="1" t="s">
        <v>1367</v>
      </c>
      <c r="X28" s="1" t="s">
        <v>1368</v>
      </c>
      <c r="Y28" s="1" t="s">
        <v>1369</v>
      </c>
      <c r="Z28" s="1" t="s">
        <v>1370</v>
      </c>
      <c r="AB28" s="1" t="s">
        <v>1371</v>
      </c>
      <c r="AC28" s="1" t="s">
        <v>1372</v>
      </c>
      <c r="AD28" s="1" t="s">
        <v>1373</v>
      </c>
      <c r="AE28" s="1" t="s">
        <v>1374</v>
      </c>
      <c r="AF28" s="1" t="s">
        <v>1375</v>
      </c>
      <c r="AI28" s="1" t="s">
        <v>1376</v>
      </c>
      <c r="AO28" s="1" t="s">
        <v>1377</v>
      </c>
      <c r="AP28" s="1" t="s">
        <v>1378</v>
      </c>
      <c r="AS28" s="1" t="s">
        <v>1379</v>
      </c>
      <c r="AU28" s="1" t="s">
        <v>1380</v>
      </c>
      <c r="AV28" s="1" t="s">
        <v>1381</v>
      </c>
      <c r="AW28" s="1" t="s">
        <v>1382</v>
      </c>
    </row>
    <row r="29" spans="3:49" s="1" customFormat="1">
      <c r="C29" s="1" t="s">
        <v>1383</v>
      </c>
      <c r="D29" s="1" t="s">
        <v>1384</v>
      </c>
      <c r="E29" s="1" t="s">
        <v>1385</v>
      </c>
      <c r="F29" s="1" t="s">
        <v>1386</v>
      </c>
      <c r="H29" s="1" t="s">
        <v>1387</v>
      </c>
      <c r="I29" s="1" t="s">
        <v>1388</v>
      </c>
      <c r="J29" s="1" t="s">
        <v>1389</v>
      </c>
      <c r="L29" s="1" t="s">
        <v>1390</v>
      </c>
      <c r="M29" s="1" t="s">
        <v>1391</v>
      </c>
      <c r="N29" s="1" t="s">
        <v>1392</v>
      </c>
      <c r="O29" s="1" t="s">
        <v>1393</v>
      </c>
      <c r="P29" s="1" t="s">
        <v>1394</v>
      </c>
      <c r="Q29" s="1" t="s">
        <v>1395</v>
      </c>
      <c r="U29" s="1" t="s">
        <v>1396</v>
      </c>
      <c r="V29" s="1" t="s">
        <v>1397</v>
      </c>
      <c r="W29" s="1" t="s">
        <v>1398</v>
      </c>
      <c r="X29" s="1" t="s">
        <v>1399</v>
      </c>
      <c r="Y29" s="1" t="s">
        <v>1400</v>
      </c>
      <c r="Z29" s="1" t="s">
        <v>1401</v>
      </c>
      <c r="AB29" s="1" t="s">
        <v>1402</v>
      </c>
      <c r="AC29" s="1" t="s">
        <v>1403</v>
      </c>
      <c r="AD29" s="1" t="s">
        <v>1404</v>
      </c>
      <c r="AE29" s="1" t="s">
        <v>1405</v>
      </c>
      <c r="AF29" s="1" t="s">
        <v>1406</v>
      </c>
      <c r="AI29" s="1" t="s">
        <v>1407</v>
      </c>
      <c r="AO29" s="1" t="s">
        <v>1408</v>
      </c>
      <c r="AP29" s="1" t="s">
        <v>1409</v>
      </c>
      <c r="AS29" s="1" t="s">
        <v>1410</v>
      </c>
      <c r="AU29" s="1" t="s">
        <v>1411</v>
      </c>
      <c r="AV29" s="1" t="s">
        <v>1412</v>
      </c>
      <c r="AW29" s="1" t="s">
        <v>1413</v>
      </c>
    </row>
    <row r="30" spans="3:49" s="1" customFormat="1">
      <c r="C30" s="1" t="s">
        <v>1414</v>
      </c>
      <c r="D30" s="1" t="s">
        <v>1415</v>
      </c>
      <c r="E30" s="1" t="s">
        <v>1416</v>
      </c>
      <c r="F30" s="1" t="s">
        <v>1417</v>
      </c>
      <c r="H30" s="1" t="s">
        <v>1418</v>
      </c>
      <c r="I30" s="1" t="s">
        <v>1419</v>
      </c>
      <c r="J30" s="1" t="s">
        <v>1420</v>
      </c>
      <c r="L30" s="1" t="s">
        <v>1421</v>
      </c>
      <c r="M30" s="1" t="s">
        <v>1422</v>
      </c>
      <c r="N30" s="1" t="s">
        <v>2934</v>
      </c>
      <c r="O30" s="1" t="s">
        <v>1423</v>
      </c>
      <c r="P30" s="1" t="s">
        <v>1424</v>
      </c>
      <c r="Q30" s="1" t="s">
        <v>1425</v>
      </c>
      <c r="U30" s="1" t="s">
        <v>1426</v>
      </c>
      <c r="V30" s="1" t="s">
        <v>1427</v>
      </c>
      <c r="W30" s="1" t="s">
        <v>1428</v>
      </c>
      <c r="X30" s="1" t="s">
        <v>1429</v>
      </c>
      <c r="Y30" s="1" t="s">
        <v>1430</v>
      </c>
      <c r="Z30" s="1" t="s">
        <v>1431</v>
      </c>
      <c r="AC30" s="1" t="s">
        <v>1432</v>
      </c>
      <c r="AD30" s="1" t="s">
        <v>1433</v>
      </c>
      <c r="AE30" s="1" t="s">
        <v>1434</v>
      </c>
      <c r="AF30" s="1" t="s">
        <v>1435</v>
      </c>
      <c r="AI30" s="1" t="s">
        <v>1436</v>
      </c>
      <c r="AO30" s="1" t="s">
        <v>1437</v>
      </c>
      <c r="AP30" s="1" t="s">
        <v>1438</v>
      </c>
      <c r="AS30" s="1" t="s">
        <v>1439</v>
      </c>
      <c r="AV30" s="1" t="s">
        <v>1440</v>
      </c>
      <c r="AW30" s="1" t="s">
        <v>1441</v>
      </c>
    </row>
    <row r="31" spans="3:49" s="1" customFormat="1">
      <c r="C31" s="1" t="s">
        <v>1442</v>
      </c>
      <c r="D31" s="1" t="s">
        <v>1443</v>
      </c>
      <c r="E31" s="1" t="s">
        <v>1444</v>
      </c>
      <c r="F31" s="1" t="s">
        <v>1445</v>
      </c>
      <c r="H31" s="1" t="s">
        <v>1446</v>
      </c>
      <c r="I31" s="1" t="s">
        <v>1447</v>
      </c>
      <c r="J31" s="1" t="s">
        <v>1448</v>
      </c>
      <c r="L31" s="1" t="s">
        <v>1449</v>
      </c>
      <c r="M31" s="1" t="s">
        <v>1450</v>
      </c>
      <c r="N31" s="1" t="s">
        <v>1451</v>
      </c>
      <c r="O31" s="1" t="s">
        <v>1452</v>
      </c>
      <c r="P31" s="1" t="s">
        <v>1453</v>
      </c>
      <c r="Q31" s="1" t="s">
        <v>1454</v>
      </c>
      <c r="V31" s="1" t="s">
        <v>1455</v>
      </c>
      <c r="W31" s="1" t="s">
        <v>1456</v>
      </c>
      <c r="X31" s="1" t="s">
        <v>1457</v>
      </c>
      <c r="Y31" s="1" t="s">
        <v>1458</v>
      </c>
      <c r="Z31" s="1" t="s">
        <v>1459</v>
      </c>
      <c r="AC31" s="1" t="s">
        <v>1460</v>
      </c>
      <c r="AD31" s="1" t="s">
        <v>1461</v>
      </c>
      <c r="AE31" s="1" t="s">
        <v>1462</v>
      </c>
      <c r="AF31" s="1" t="s">
        <v>1463</v>
      </c>
      <c r="AO31" s="1" t="s">
        <v>1464</v>
      </c>
      <c r="AP31" s="1" t="s">
        <v>1465</v>
      </c>
      <c r="AS31" s="1" t="s">
        <v>1466</v>
      </c>
      <c r="AV31" s="1" t="s">
        <v>1467</v>
      </c>
      <c r="AW31" s="1" t="s">
        <v>1468</v>
      </c>
    </row>
    <row r="32" spans="3:49" s="1" customFormat="1">
      <c r="C32" s="1" t="s">
        <v>1469</v>
      </c>
      <c r="D32" s="1" t="s">
        <v>1470</v>
      </c>
      <c r="E32" s="1" t="s">
        <v>1471</v>
      </c>
      <c r="F32" s="1" t="s">
        <v>1472</v>
      </c>
      <c r="H32" s="1" t="s">
        <v>1118</v>
      </c>
      <c r="I32" s="1" t="s">
        <v>1473</v>
      </c>
      <c r="J32" s="1" t="s">
        <v>1474</v>
      </c>
      <c r="L32" s="1" t="s">
        <v>1475</v>
      </c>
      <c r="M32" s="1" t="s">
        <v>1476</v>
      </c>
      <c r="N32" s="1" t="s">
        <v>1477</v>
      </c>
      <c r="O32" s="1" t="s">
        <v>614</v>
      </c>
      <c r="P32" s="1" t="s">
        <v>1478</v>
      </c>
      <c r="Q32" s="1" t="s">
        <v>1479</v>
      </c>
      <c r="V32" s="1" t="s">
        <v>1480</v>
      </c>
      <c r="W32" s="1" t="s">
        <v>1481</v>
      </c>
      <c r="X32" s="1" t="s">
        <v>1482</v>
      </c>
      <c r="Y32" s="1" t="s">
        <v>1483</v>
      </c>
      <c r="Z32" s="1" t="s">
        <v>1484</v>
      </c>
      <c r="AC32" s="1" t="s">
        <v>1485</v>
      </c>
      <c r="AD32" s="1" t="s">
        <v>1486</v>
      </c>
      <c r="AE32" s="1" t="s">
        <v>1487</v>
      </c>
      <c r="AF32" s="1" t="s">
        <v>1488</v>
      </c>
      <c r="AO32" s="1" t="s">
        <v>1489</v>
      </c>
      <c r="AP32" s="101" t="s">
        <v>2982</v>
      </c>
      <c r="AS32" s="1" t="s">
        <v>1490</v>
      </c>
      <c r="AV32" s="1" t="s">
        <v>1491</v>
      </c>
      <c r="AW32" s="1" t="s">
        <v>1492</v>
      </c>
    </row>
    <row r="33" spans="3:49" s="1" customFormat="1">
      <c r="C33" s="1" t="s">
        <v>1493</v>
      </c>
      <c r="D33" s="1" t="s">
        <v>1494</v>
      </c>
      <c r="E33" s="1" t="s">
        <v>1495</v>
      </c>
      <c r="F33" s="1" t="s">
        <v>1496</v>
      </c>
      <c r="H33" s="1" t="s">
        <v>1313</v>
      </c>
      <c r="I33" s="1" t="s">
        <v>1497</v>
      </c>
      <c r="J33" s="1" t="s">
        <v>1498</v>
      </c>
      <c r="L33" s="1" t="s">
        <v>1499</v>
      </c>
      <c r="M33" s="1" t="s">
        <v>1500</v>
      </c>
      <c r="N33" s="1" t="s">
        <v>1501</v>
      </c>
      <c r="O33" s="1" t="s">
        <v>1502</v>
      </c>
      <c r="P33" s="1" t="s">
        <v>1503</v>
      </c>
      <c r="Q33" s="1" t="s">
        <v>1504</v>
      </c>
      <c r="V33" s="1" t="s">
        <v>1505</v>
      </c>
      <c r="W33" s="1" t="s">
        <v>1506</v>
      </c>
      <c r="X33" s="1" t="s">
        <v>1507</v>
      </c>
      <c r="Y33" s="1" t="s">
        <v>1508</v>
      </c>
      <c r="AC33" s="1" t="s">
        <v>2940</v>
      </c>
      <c r="AD33" s="1" t="s">
        <v>1509</v>
      </c>
      <c r="AE33" s="1" t="s">
        <v>1510</v>
      </c>
      <c r="AF33" s="1" t="s">
        <v>1511</v>
      </c>
      <c r="AO33" s="1" t="s">
        <v>1512</v>
      </c>
      <c r="AP33" s="1" t="s">
        <v>1513</v>
      </c>
      <c r="AS33" s="1" t="s">
        <v>1514</v>
      </c>
      <c r="AV33" s="1" t="s">
        <v>1515</v>
      </c>
      <c r="AW33" s="1" t="s">
        <v>1516</v>
      </c>
    </row>
    <row r="34" spans="3:49" s="1" customFormat="1">
      <c r="C34" s="1" t="s">
        <v>1517</v>
      </c>
      <c r="D34" s="1" t="s">
        <v>1518</v>
      </c>
      <c r="E34" s="1" t="s">
        <v>1519</v>
      </c>
      <c r="F34" s="1" t="s">
        <v>1520</v>
      </c>
      <c r="H34" s="1" t="s">
        <v>1521</v>
      </c>
      <c r="I34" s="1" t="s">
        <v>1522</v>
      </c>
      <c r="J34" s="1" t="s">
        <v>1523</v>
      </c>
      <c r="L34" s="1" t="s">
        <v>1524</v>
      </c>
      <c r="M34" s="1" t="s">
        <v>1525</v>
      </c>
      <c r="N34" s="1" t="s">
        <v>1526</v>
      </c>
      <c r="O34" s="1" t="s">
        <v>1527</v>
      </c>
      <c r="P34" s="1" t="s">
        <v>1528</v>
      </c>
      <c r="V34" s="1" t="s">
        <v>1529</v>
      </c>
      <c r="W34" s="1" t="s">
        <v>1530</v>
      </c>
      <c r="X34" s="1" t="s">
        <v>1531</v>
      </c>
      <c r="Y34" s="1" t="s">
        <v>1532</v>
      </c>
      <c r="AC34" s="1" t="s">
        <v>1533</v>
      </c>
      <c r="AD34" s="1" t="s">
        <v>1534</v>
      </c>
      <c r="AE34" s="1" t="s">
        <v>1535</v>
      </c>
      <c r="AO34" s="1" t="s">
        <v>1536</v>
      </c>
      <c r="AP34" s="1" t="s">
        <v>1537</v>
      </c>
      <c r="AS34" s="1" t="s">
        <v>1538</v>
      </c>
      <c r="AV34" s="1" t="s">
        <v>1539</v>
      </c>
      <c r="AW34" s="1" t="s">
        <v>1540</v>
      </c>
    </row>
    <row r="35" spans="3:49" s="1" customFormat="1">
      <c r="C35" s="1" t="s">
        <v>822</v>
      </c>
      <c r="D35" s="1" t="s">
        <v>1541</v>
      </c>
      <c r="E35" s="1" t="s">
        <v>1542</v>
      </c>
      <c r="F35" s="1" t="s">
        <v>1543</v>
      </c>
      <c r="H35" s="1" t="s">
        <v>1544</v>
      </c>
      <c r="I35" s="1" t="s">
        <v>1220</v>
      </c>
      <c r="J35" s="1" t="s">
        <v>1545</v>
      </c>
      <c r="L35" s="1" t="s">
        <v>1235</v>
      </c>
      <c r="M35" s="1" t="s">
        <v>1546</v>
      </c>
      <c r="N35" s="1" t="s">
        <v>1547</v>
      </c>
      <c r="O35" s="1" t="s">
        <v>1548</v>
      </c>
      <c r="P35" s="1" t="s">
        <v>1549</v>
      </c>
      <c r="V35" s="1" t="s">
        <v>1550</v>
      </c>
      <c r="W35" s="1" t="s">
        <v>786</v>
      </c>
      <c r="X35" s="1" t="s">
        <v>1551</v>
      </c>
      <c r="Y35" s="1" t="s">
        <v>1552</v>
      </c>
      <c r="AC35" s="1" t="s">
        <v>1553</v>
      </c>
      <c r="AD35" s="1" t="s">
        <v>1554</v>
      </c>
      <c r="AE35" s="1" t="s">
        <v>1555</v>
      </c>
      <c r="AO35" s="1" t="s">
        <v>1556</v>
      </c>
      <c r="AP35" s="1" t="s">
        <v>1557</v>
      </c>
      <c r="AS35" s="1" t="s">
        <v>1558</v>
      </c>
      <c r="AV35" s="1" t="s">
        <v>1559</v>
      </c>
      <c r="AW35" s="1" t="s">
        <v>1560</v>
      </c>
    </row>
    <row r="36" spans="3:49" s="1" customFormat="1">
      <c r="C36" s="1" t="s">
        <v>1561</v>
      </c>
      <c r="D36" s="1" t="s">
        <v>1562</v>
      </c>
      <c r="E36" s="1" t="s">
        <v>1563</v>
      </c>
      <c r="F36" s="1" t="s">
        <v>999</v>
      </c>
      <c r="H36" s="1" t="s">
        <v>1564</v>
      </c>
      <c r="I36" s="1" t="s">
        <v>1449</v>
      </c>
      <c r="J36" s="1" t="s">
        <v>1565</v>
      </c>
      <c r="L36" s="1" t="s">
        <v>1566</v>
      </c>
      <c r="M36" s="1" t="s">
        <v>1567</v>
      </c>
      <c r="N36" s="1" t="s">
        <v>1568</v>
      </c>
      <c r="O36" s="1" t="s">
        <v>1569</v>
      </c>
      <c r="P36" s="1" t="s">
        <v>1570</v>
      </c>
      <c r="V36" s="1" t="s">
        <v>1571</v>
      </c>
      <c r="W36" s="1" t="s">
        <v>1572</v>
      </c>
      <c r="X36" s="1" t="s">
        <v>1573</v>
      </c>
      <c r="Y36" s="1" t="s">
        <v>1574</v>
      </c>
      <c r="AC36" s="1" t="s">
        <v>1575</v>
      </c>
      <c r="AD36" s="1" t="s">
        <v>1576</v>
      </c>
      <c r="AE36" s="1" t="s">
        <v>1577</v>
      </c>
      <c r="AO36" s="1" t="s">
        <v>1578</v>
      </c>
      <c r="AP36" s="39" t="s">
        <v>2969</v>
      </c>
      <c r="AS36" s="1" t="s">
        <v>1579</v>
      </c>
      <c r="AV36" s="1" t="s">
        <v>1580</v>
      </c>
      <c r="AW36" s="1" t="s">
        <v>1581</v>
      </c>
    </row>
    <row r="37" spans="3:49" s="1" customFormat="1">
      <c r="C37" s="1" t="s">
        <v>1582</v>
      </c>
      <c r="D37" s="1" t="s">
        <v>1583</v>
      </c>
      <c r="F37" s="1" t="s">
        <v>1584</v>
      </c>
      <c r="H37" s="1" t="s">
        <v>1585</v>
      </c>
      <c r="I37" s="1" t="s">
        <v>1586</v>
      </c>
      <c r="J37" s="1" t="s">
        <v>1587</v>
      </c>
      <c r="L37" s="1" t="s">
        <v>1588</v>
      </c>
      <c r="M37" s="1" t="s">
        <v>1589</v>
      </c>
      <c r="N37" s="1" t="s">
        <v>1590</v>
      </c>
      <c r="O37" s="1" t="s">
        <v>1591</v>
      </c>
      <c r="V37" s="1" t="s">
        <v>1592</v>
      </c>
      <c r="W37" s="1" t="s">
        <v>1593</v>
      </c>
      <c r="X37" s="1" t="s">
        <v>1594</v>
      </c>
      <c r="Y37" s="1" t="s">
        <v>1595</v>
      </c>
      <c r="AC37" s="1" t="s">
        <v>1596</v>
      </c>
      <c r="AD37" s="1" t="s">
        <v>1597</v>
      </c>
      <c r="AE37" s="1" t="s">
        <v>1598</v>
      </c>
      <c r="AO37" s="1" t="s">
        <v>1599</v>
      </c>
      <c r="AP37" s="1" t="s">
        <v>1600</v>
      </c>
      <c r="AS37" s="1" t="s">
        <v>1601</v>
      </c>
      <c r="AV37" s="1" t="s">
        <v>1602</v>
      </c>
      <c r="AW37" s="1" t="s">
        <v>1603</v>
      </c>
    </row>
    <row r="38" spans="3:49" s="1" customFormat="1">
      <c r="C38" s="1" t="s">
        <v>1604</v>
      </c>
      <c r="D38" s="1" t="s">
        <v>1605</v>
      </c>
      <c r="F38" s="1" t="s">
        <v>1606</v>
      </c>
      <c r="H38" s="1" t="s">
        <v>1607</v>
      </c>
      <c r="I38" s="1" t="s">
        <v>1608</v>
      </c>
      <c r="J38" s="1" t="s">
        <v>1609</v>
      </c>
      <c r="L38" s="1" t="s">
        <v>1610</v>
      </c>
      <c r="M38" s="1" t="s">
        <v>1611</v>
      </c>
      <c r="N38" s="1" t="s">
        <v>1612</v>
      </c>
      <c r="O38" s="1" t="s">
        <v>1613</v>
      </c>
      <c r="V38" s="1" t="s">
        <v>1614</v>
      </c>
      <c r="W38" s="1" t="s">
        <v>1615</v>
      </c>
      <c r="X38" s="1" t="s">
        <v>1616</v>
      </c>
      <c r="Y38" s="1" t="s">
        <v>1617</v>
      </c>
      <c r="AC38" s="1" t="s">
        <v>1618</v>
      </c>
      <c r="AD38" s="1" t="s">
        <v>1619</v>
      </c>
      <c r="AE38" s="1" t="s">
        <v>1620</v>
      </c>
      <c r="AP38" s="1" t="s">
        <v>1621</v>
      </c>
      <c r="AS38" s="1" t="s">
        <v>1622</v>
      </c>
      <c r="AV38" s="1" t="s">
        <v>1623</v>
      </c>
      <c r="AW38" s="1" t="s">
        <v>1624</v>
      </c>
    </row>
    <row r="39" spans="3:49" s="1" customFormat="1">
      <c r="C39" s="1" t="s">
        <v>1625</v>
      </c>
      <c r="D39" s="1" t="s">
        <v>1626</v>
      </c>
      <c r="I39" s="1" t="s">
        <v>1627</v>
      </c>
      <c r="J39" s="1" t="s">
        <v>1628</v>
      </c>
      <c r="M39" s="1" t="s">
        <v>1629</v>
      </c>
      <c r="N39" s="1" t="s">
        <v>1630</v>
      </c>
      <c r="O39" s="1" t="s">
        <v>1631</v>
      </c>
      <c r="V39" s="1" t="s">
        <v>1632</v>
      </c>
      <c r="W39" s="1" t="s">
        <v>1633</v>
      </c>
      <c r="Y39" s="1" t="s">
        <v>1634</v>
      </c>
      <c r="AC39" s="1" t="s">
        <v>1635</v>
      </c>
      <c r="AD39" s="1" t="s">
        <v>1636</v>
      </c>
      <c r="AE39" s="1" t="s">
        <v>1637</v>
      </c>
      <c r="AP39" s="1" t="s">
        <v>1638</v>
      </c>
      <c r="AS39" s="1" t="s">
        <v>1639</v>
      </c>
      <c r="AV39" s="1" t="s">
        <v>1640</v>
      </c>
      <c r="AW39" s="1" t="s">
        <v>1641</v>
      </c>
    </row>
    <row r="40" spans="3:49" s="1" customFormat="1">
      <c r="C40" s="1" t="s">
        <v>1642</v>
      </c>
      <c r="D40" s="1" t="s">
        <v>1643</v>
      </c>
      <c r="I40" s="1" t="s">
        <v>1644</v>
      </c>
      <c r="J40" s="1" t="s">
        <v>1645</v>
      </c>
      <c r="M40" s="1" t="s">
        <v>1646</v>
      </c>
      <c r="N40" s="1" t="s">
        <v>1647</v>
      </c>
      <c r="O40" s="1" t="s">
        <v>1648</v>
      </c>
      <c r="V40" s="1" t="s">
        <v>1649</v>
      </c>
      <c r="W40" s="1" t="s">
        <v>1650</v>
      </c>
      <c r="Y40" s="1" t="s">
        <v>1651</v>
      </c>
      <c r="AC40" s="1" t="s">
        <v>1652</v>
      </c>
      <c r="AD40" s="1" t="s">
        <v>1653</v>
      </c>
      <c r="AE40" s="1" t="s">
        <v>1654</v>
      </c>
      <c r="AP40" s="1" t="s">
        <v>1655</v>
      </c>
      <c r="AS40" s="1" t="s">
        <v>1656</v>
      </c>
      <c r="AV40" s="1" t="s">
        <v>1657</v>
      </c>
      <c r="AW40" s="1" t="s">
        <v>1658</v>
      </c>
    </row>
    <row r="41" spans="3:49" s="1" customFormat="1">
      <c r="C41" s="1" t="s">
        <v>947</v>
      </c>
      <c r="D41" s="1" t="s">
        <v>987</v>
      </c>
      <c r="I41" s="1" t="s">
        <v>1659</v>
      </c>
      <c r="J41" s="1" t="s">
        <v>1660</v>
      </c>
      <c r="M41" s="1" t="s">
        <v>1661</v>
      </c>
      <c r="N41" s="1" t="s">
        <v>1662</v>
      </c>
      <c r="O41" s="1" t="s">
        <v>1663</v>
      </c>
      <c r="V41" s="1" t="s">
        <v>1664</v>
      </c>
      <c r="W41" s="1" t="s">
        <v>1665</v>
      </c>
      <c r="Y41" s="1" t="s">
        <v>1666</v>
      </c>
      <c r="AC41" s="1" t="s">
        <v>1667</v>
      </c>
      <c r="AD41" s="1" t="s">
        <v>1668</v>
      </c>
      <c r="AE41" s="1" t="s">
        <v>1231</v>
      </c>
      <c r="AP41" s="1" t="s">
        <v>1669</v>
      </c>
      <c r="AS41" s="1" t="s">
        <v>1670</v>
      </c>
      <c r="AV41" s="1" t="s">
        <v>1671</v>
      </c>
      <c r="AW41" s="1" t="s">
        <v>1672</v>
      </c>
    </row>
    <row r="42" spans="3:49" s="1" customFormat="1">
      <c r="C42" s="1" t="s">
        <v>1673</v>
      </c>
      <c r="D42" s="1" t="s">
        <v>1674</v>
      </c>
      <c r="I42" s="1" t="s">
        <v>1675</v>
      </c>
      <c r="J42" s="1" t="s">
        <v>1676</v>
      </c>
      <c r="M42" s="1" t="s">
        <v>1677</v>
      </c>
      <c r="N42" s="1" t="s">
        <v>1678</v>
      </c>
      <c r="O42" s="1" t="s">
        <v>1679</v>
      </c>
      <c r="V42" s="1" t="s">
        <v>1680</v>
      </c>
      <c r="W42" s="1" t="s">
        <v>1681</v>
      </c>
      <c r="Y42" s="1" t="s">
        <v>1682</v>
      </c>
      <c r="AC42" s="1" t="s">
        <v>1683</v>
      </c>
      <c r="AD42" s="1" t="s">
        <v>1684</v>
      </c>
      <c r="AE42" s="1" t="s">
        <v>1685</v>
      </c>
      <c r="AP42" s="1" t="s">
        <v>1686</v>
      </c>
      <c r="AS42" s="1" t="s">
        <v>1687</v>
      </c>
      <c r="AV42" s="1" t="s">
        <v>1688</v>
      </c>
      <c r="AW42" s="1" t="s">
        <v>1689</v>
      </c>
    </row>
    <row r="43" spans="3:49" s="1" customFormat="1">
      <c r="C43" s="1" t="s">
        <v>1690</v>
      </c>
      <c r="D43" s="1" t="s">
        <v>1691</v>
      </c>
      <c r="I43" s="1" t="s">
        <v>1692</v>
      </c>
      <c r="J43" s="1" t="s">
        <v>1693</v>
      </c>
      <c r="M43" s="1" t="s">
        <v>1694</v>
      </c>
      <c r="N43" s="1" t="s">
        <v>1695</v>
      </c>
      <c r="O43" s="1" t="s">
        <v>1696</v>
      </c>
      <c r="V43" s="1" t="s">
        <v>1697</v>
      </c>
      <c r="W43" s="1" t="s">
        <v>1698</v>
      </c>
      <c r="Y43" s="1" t="s">
        <v>1699</v>
      </c>
      <c r="AC43" s="1" t="s">
        <v>1700</v>
      </c>
      <c r="AD43" s="1" t="s">
        <v>1701</v>
      </c>
      <c r="AP43" s="1" t="s">
        <v>1702</v>
      </c>
      <c r="AS43" s="1" t="s">
        <v>1703</v>
      </c>
      <c r="AV43" s="1" t="s">
        <v>1704</v>
      </c>
      <c r="AW43" s="1" t="s">
        <v>1705</v>
      </c>
    </row>
    <row r="44" spans="3:49" s="1" customFormat="1">
      <c r="C44" s="1" t="s">
        <v>1706</v>
      </c>
      <c r="I44" s="1" t="s">
        <v>1707</v>
      </c>
      <c r="J44" s="1" t="s">
        <v>1708</v>
      </c>
      <c r="M44" s="1" t="s">
        <v>1709</v>
      </c>
      <c r="N44" s="1" t="s">
        <v>1710</v>
      </c>
      <c r="O44" s="1" t="s">
        <v>1711</v>
      </c>
      <c r="V44" s="1" t="s">
        <v>1379</v>
      </c>
      <c r="W44" s="1" t="s">
        <v>1712</v>
      </c>
      <c r="Y44" s="1" t="s">
        <v>1713</v>
      </c>
      <c r="AC44" s="1" t="s">
        <v>1653</v>
      </c>
      <c r="AD44" s="1" t="s">
        <v>1714</v>
      </c>
      <c r="AP44" s="1" t="s">
        <v>1715</v>
      </c>
      <c r="AS44" s="1" t="s">
        <v>1716</v>
      </c>
      <c r="AV44" s="1" t="s">
        <v>1717</v>
      </c>
      <c r="AW44" s="1" t="s">
        <v>1718</v>
      </c>
    </row>
    <row r="45" spans="3:49" s="1" customFormat="1">
      <c r="C45" s="1" t="s">
        <v>1719</v>
      </c>
      <c r="I45" s="1" t="s">
        <v>1720</v>
      </c>
      <c r="J45" s="1" t="s">
        <v>1721</v>
      </c>
      <c r="M45" s="1" t="s">
        <v>1722</v>
      </c>
      <c r="N45" s="1" t="s">
        <v>1723</v>
      </c>
      <c r="O45" s="1" t="s">
        <v>1724</v>
      </c>
      <c r="V45" s="1" t="s">
        <v>1725</v>
      </c>
      <c r="W45" s="1" t="s">
        <v>1726</v>
      </c>
      <c r="Y45" s="1" t="s">
        <v>1727</v>
      </c>
      <c r="AC45" s="1" t="s">
        <v>1728</v>
      </c>
      <c r="AP45" s="1" t="s">
        <v>1729</v>
      </c>
      <c r="AS45" s="1" t="s">
        <v>1730</v>
      </c>
      <c r="AV45" s="1" t="s">
        <v>1731</v>
      </c>
    </row>
    <row r="46" spans="3:49" s="1" customFormat="1">
      <c r="C46" s="1" t="s">
        <v>1732</v>
      </c>
      <c r="I46" s="1" t="s">
        <v>1733</v>
      </c>
      <c r="J46" s="1" t="s">
        <v>1734</v>
      </c>
      <c r="M46" s="1" t="s">
        <v>1735</v>
      </c>
      <c r="N46" s="1" t="s">
        <v>1736</v>
      </c>
      <c r="O46" s="1" t="s">
        <v>1737</v>
      </c>
      <c r="V46" s="1" t="s">
        <v>1738</v>
      </c>
      <c r="Y46" s="1" t="s">
        <v>1739</v>
      </c>
      <c r="AC46" s="1" t="s">
        <v>1740</v>
      </c>
      <c r="AP46" s="1" t="s">
        <v>1741</v>
      </c>
      <c r="AS46" s="1" t="s">
        <v>1742</v>
      </c>
      <c r="AV46" s="1" t="s">
        <v>1743</v>
      </c>
    </row>
    <row r="47" spans="3:49" s="1" customFormat="1">
      <c r="C47" s="1" t="s">
        <v>1616</v>
      </c>
      <c r="I47" s="1" t="s">
        <v>1744</v>
      </c>
      <c r="J47" s="1" t="s">
        <v>1745</v>
      </c>
      <c r="M47" s="1" t="s">
        <v>1746</v>
      </c>
      <c r="N47" s="1" t="s">
        <v>1747</v>
      </c>
      <c r="O47" s="1" t="s">
        <v>1748</v>
      </c>
      <c r="V47" s="1" t="s">
        <v>1749</v>
      </c>
      <c r="Y47" s="1" t="s">
        <v>1750</v>
      </c>
      <c r="AP47" s="1" t="s">
        <v>1751</v>
      </c>
      <c r="AS47" s="1" t="s">
        <v>1752</v>
      </c>
    </row>
    <row r="48" spans="3:49" s="1" customFormat="1">
      <c r="C48" s="1" t="s">
        <v>1753</v>
      </c>
      <c r="I48" s="1" t="s">
        <v>1754</v>
      </c>
      <c r="M48" s="1" t="s">
        <v>1755</v>
      </c>
      <c r="N48" s="1" t="s">
        <v>1756</v>
      </c>
      <c r="O48" s="1" t="s">
        <v>1757</v>
      </c>
      <c r="V48" s="1" t="s">
        <v>1758</v>
      </c>
      <c r="Y48" s="1" t="s">
        <v>1759</v>
      </c>
      <c r="AP48" s="1" t="s">
        <v>1760</v>
      </c>
      <c r="AS48" s="1" t="s">
        <v>1761</v>
      </c>
    </row>
    <row r="49" spans="3:42" s="1" customFormat="1">
      <c r="C49" s="1" t="s">
        <v>1762</v>
      </c>
      <c r="I49" s="1" t="s">
        <v>1763</v>
      </c>
      <c r="M49" s="1" t="s">
        <v>1764</v>
      </c>
      <c r="N49" s="1" t="s">
        <v>1765</v>
      </c>
      <c r="O49" s="1" t="s">
        <v>1766</v>
      </c>
      <c r="V49" s="1" t="s">
        <v>1767</v>
      </c>
      <c r="Y49" s="1" t="s">
        <v>1768</v>
      </c>
      <c r="AP49" s="1" t="s">
        <v>1769</v>
      </c>
    </row>
    <row r="50" spans="3:42" s="1" customFormat="1">
      <c r="C50" s="1" t="s">
        <v>1770</v>
      </c>
      <c r="I50" s="1" t="s">
        <v>1771</v>
      </c>
      <c r="M50" s="1" t="s">
        <v>1772</v>
      </c>
      <c r="N50" s="1" t="s">
        <v>1773</v>
      </c>
      <c r="O50" s="1" t="s">
        <v>1774</v>
      </c>
      <c r="V50" s="1" t="s">
        <v>1775</v>
      </c>
      <c r="Y50" s="1" t="s">
        <v>1776</v>
      </c>
      <c r="AP50" s="1" t="s">
        <v>1777</v>
      </c>
    </row>
    <row r="51" spans="3:42" s="1" customFormat="1">
      <c r="C51" s="1" t="s">
        <v>1778</v>
      </c>
      <c r="I51" s="1" t="s">
        <v>1779</v>
      </c>
      <c r="M51" s="1" t="s">
        <v>1780</v>
      </c>
      <c r="N51" s="1" t="s">
        <v>1781</v>
      </c>
      <c r="O51" s="1" t="s">
        <v>1782</v>
      </c>
      <c r="V51" s="1" t="s">
        <v>1783</v>
      </c>
      <c r="Y51" s="1" t="s">
        <v>1784</v>
      </c>
      <c r="AP51" s="1" t="s">
        <v>986</v>
      </c>
    </row>
    <row r="52" spans="3:42" s="1" customFormat="1">
      <c r="C52" s="1" t="s">
        <v>1785</v>
      </c>
      <c r="I52" s="1" t="s">
        <v>1786</v>
      </c>
      <c r="M52" s="1" t="s">
        <v>1787</v>
      </c>
      <c r="N52" s="1" t="s">
        <v>1788</v>
      </c>
      <c r="O52" s="1" t="s">
        <v>1789</v>
      </c>
      <c r="V52" s="1" t="s">
        <v>1790</v>
      </c>
      <c r="Y52" s="1" t="s">
        <v>927</v>
      </c>
      <c r="AP52" s="1" t="s">
        <v>1791</v>
      </c>
    </row>
    <row r="53" spans="3:42" s="1" customFormat="1">
      <c r="C53" s="1" t="s">
        <v>1792</v>
      </c>
      <c r="I53" s="1" t="s">
        <v>1793</v>
      </c>
      <c r="M53" s="1" t="s">
        <v>1794</v>
      </c>
      <c r="N53" s="1" t="s">
        <v>1795</v>
      </c>
      <c r="O53" s="1" t="s">
        <v>1796</v>
      </c>
      <c r="V53" s="1" t="s">
        <v>1797</v>
      </c>
      <c r="Y53" s="1" t="s">
        <v>1798</v>
      </c>
      <c r="AP53" s="1" t="s">
        <v>1799</v>
      </c>
    </row>
    <row r="54" spans="3:42" s="1" customFormat="1">
      <c r="C54" s="1" t="s">
        <v>1800</v>
      </c>
      <c r="I54" s="1" t="s">
        <v>1801</v>
      </c>
      <c r="M54" s="1" t="s">
        <v>1802</v>
      </c>
      <c r="N54" s="1" t="s">
        <v>1803</v>
      </c>
      <c r="O54" s="1" t="s">
        <v>1804</v>
      </c>
      <c r="V54" s="1" t="s">
        <v>1805</v>
      </c>
      <c r="Y54" s="1" t="s">
        <v>1806</v>
      </c>
      <c r="AP54" s="1" t="s">
        <v>1807</v>
      </c>
    </row>
    <row r="55" spans="3:42" s="1" customFormat="1">
      <c r="C55" s="1" t="s">
        <v>1808</v>
      </c>
      <c r="I55" s="1" t="s">
        <v>1809</v>
      </c>
      <c r="M55" s="1" t="s">
        <v>1810</v>
      </c>
      <c r="N55" s="1" t="s">
        <v>2941</v>
      </c>
      <c r="O55" s="1" t="s">
        <v>1811</v>
      </c>
      <c r="V55" s="1" t="s">
        <v>1812</v>
      </c>
      <c r="Y55" s="1" t="s">
        <v>1813</v>
      </c>
      <c r="AP55" s="1" t="s">
        <v>1181</v>
      </c>
    </row>
    <row r="56" spans="3:42" s="1" customFormat="1">
      <c r="C56" s="1" t="s">
        <v>1814</v>
      </c>
      <c r="I56" s="1" t="s">
        <v>1815</v>
      </c>
      <c r="M56" s="1" t="s">
        <v>1816</v>
      </c>
      <c r="N56" s="1" t="s">
        <v>1817</v>
      </c>
      <c r="O56" s="1" t="s">
        <v>1818</v>
      </c>
      <c r="V56" s="1" t="s">
        <v>1819</v>
      </c>
      <c r="Y56" s="1" t="s">
        <v>1820</v>
      </c>
      <c r="AP56" s="1" t="s">
        <v>1821</v>
      </c>
    </row>
    <row r="57" spans="3:42" s="1" customFormat="1">
      <c r="C57" s="1" t="s">
        <v>1822</v>
      </c>
      <c r="I57" s="1" t="s">
        <v>1823</v>
      </c>
      <c r="M57" s="1" t="s">
        <v>1824</v>
      </c>
      <c r="N57" s="1" t="s">
        <v>1825</v>
      </c>
      <c r="O57" s="1" t="s">
        <v>1826</v>
      </c>
      <c r="V57" s="1" t="s">
        <v>1827</v>
      </c>
      <c r="Y57" s="1" t="s">
        <v>1828</v>
      </c>
      <c r="AP57" s="1" t="s">
        <v>1829</v>
      </c>
    </row>
    <row r="58" spans="3:42" s="1" customFormat="1">
      <c r="C58" s="1" t="s">
        <v>1830</v>
      </c>
      <c r="I58" s="1" t="s">
        <v>1831</v>
      </c>
      <c r="M58" s="1" t="s">
        <v>1832</v>
      </c>
      <c r="O58" s="1" t="s">
        <v>1833</v>
      </c>
      <c r="V58" s="1" t="s">
        <v>1834</v>
      </c>
      <c r="AP58" s="1" t="s">
        <v>1835</v>
      </c>
    </row>
    <row r="59" spans="3:42" s="1" customFormat="1">
      <c r="C59" s="1" t="s">
        <v>1836</v>
      </c>
      <c r="I59" s="1" t="s">
        <v>1837</v>
      </c>
      <c r="M59" s="1" t="s">
        <v>1838</v>
      </c>
      <c r="O59" s="1" t="s">
        <v>1839</v>
      </c>
      <c r="V59" s="1" t="s">
        <v>1840</v>
      </c>
      <c r="AP59" s="1" t="s">
        <v>1841</v>
      </c>
    </row>
    <row r="60" spans="3:42" s="1" customFormat="1">
      <c r="C60" s="1" t="s">
        <v>1842</v>
      </c>
      <c r="I60" s="1" t="s">
        <v>1843</v>
      </c>
      <c r="M60" s="1" t="s">
        <v>999</v>
      </c>
      <c r="O60" s="1" t="s">
        <v>1844</v>
      </c>
      <c r="V60" s="1" t="s">
        <v>1845</v>
      </c>
      <c r="AP60" s="1" t="s">
        <v>1846</v>
      </c>
    </row>
    <row r="61" spans="3:42" s="1" customFormat="1">
      <c r="C61" s="1" t="s">
        <v>1847</v>
      </c>
      <c r="I61" s="1" t="s">
        <v>1848</v>
      </c>
      <c r="M61" s="1" t="s">
        <v>1849</v>
      </c>
      <c r="O61" s="1" t="s">
        <v>1850</v>
      </c>
      <c r="V61" s="1" t="s">
        <v>1851</v>
      </c>
      <c r="AP61" s="1" t="s">
        <v>1852</v>
      </c>
    </row>
    <row r="62" spans="3:42" s="1" customFormat="1">
      <c r="C62" s="1" t="s">
        <v>1853</v>
      </c>
      <c r="I62" s="1" t="s">
        <v>1854</v>
      </c>
      <c r="M62" s="1" t="s">
        <v>1855</v>
      </c>
      <c r="O62" s="1" t="s">
        <v>1856</v>
      </c>
      <c r="V62" s="1" t="s">
        <v>1857</v>
      </c>
      <c r="AP62" s="1" t="s">
        <v>1858</v>
      </c>
    </row>
    <row r="63" spans="3:42" s="1" customFormat="1">
      <c r="C63" s="1" t="s">
        <v>1859</v>
      </c>
      <c r="M63" s="1" t="s">
        <v>1860</v>
      </c>
      <c r="O63" s="1" t="s">
        <v>1861</v>
      </c>
      <c r="V63" s="1" t="s">
        <v>1862</v>
      </c>
      <c r="AP63" s="1" t="s">
        <v>1863</v>
      </c>
    </row>
    <row r="64" spans="3:42" s="1" customFormat="1">
      <c r="C64" s="1" t="s">
        <v>1864</v>
      </c>
      <c r="M64" s="1" t="s">
        <v>1865</v>
      </c>
      <c r="O64" s="1" t="s">
        <v>1866</v>
      </c>
      <c r="V64" s="1" t="s">
        <v>1867</v>
      </c>
    </row>
    <row r="65" spans="3:22" s="1" customFormat="1">
      <c r="C65" s="1" t="s">
        <v>1868</v>
      </c>
      <c r="M65" s="1" t="s">
        <v>1869</v>
      </c>
      <c r="O65" s="1" t="s">
        <v>1870</v>
      </c>
      <c r="V65" s="1" t="s">
        <v>1871</v>
      </c>
    </row>
    <row r="66" spans="3:22" s="1" customFormat="1">
      <c r="C66" s="1" t="s">
        <v>1872</v>
      </c>
      <c r="M66" s="1" t="s">
        <v>1873</v>
      </c>
      <c r="V66" s="1" t="s">
        <v>1874</v>
      </c>
    </row>
    <row r="67" spans="3:22" s="1" customFormat="1">
      <c r="C67" s="1" t="s">
        <v>1875</v>
      </c>
      <c r="V67" s="1" t="s">
        <v>786</v>
      </c>
    </row>
    <row r="68" spans="3:22" s="1" customFormat="1">
      <c r="C68" s="1" t="s">
        <v>1876</v>
      </c>
      <c r="V68" s="1" t="s">
        <v>1877</v>
      </c>
    </row>
    <row r="69" spans="3:22" s="1" customFormat="1">
      <c r="C69" s="1" t="s">
        <v>1878</v>
      </c>
      <c r="V69" s="1" t="s">
        <v>1879</v>
      </c>
    </row>
    <row r="70" spans="3:22" s="1" customFormat="1">
      <c r="C70" s="1" t="s">
        <v>1880</v>
      </c>
      <c r="V70" s="1" t="s">
        <v>1881</v>
      </c>
    </row>
    <row r="71" spans="3:22" s="1" customFormat="1">
      <c r="C71" s="1" t="s">
        <v>1882</v>
      </c>
      <c r="V71" s="1" t="s">
        <v>1883</v>
      </c>
    </row>
    <row r="72" spans="3:22" s="1" customFormat="1">
      <c r="C72" s="1" t="s">
        <v>1884</v>
      </c>
      <c r="V72" s="1" t="s">
        <v>1885</v>
      </c>
    </row>
    <row r="73" spans="3:22" s="1" customFormat="1">
      <c r="C73" s="1" t="s">
        <v>1886</v>
      </c>
      <c r="V73" s="1" t="s">
        <v>1325</v>
      </c>
    </row>
    <row r="74" spans="3:22" s="1" customFormat="1">
      <c r="C74" s="1" t="s">
        <v>1887</v>
      </c>
      <c r="V74" s="1" t="s">
        <v>1888</v>
      </c>
    </row>
    <row r="75" spans="3:22" s="1" customFormat="1">
      <c r="C75" s="1" t="s">
        <v>1889</v>
      </c>
      <c r="V75" s="1" t="s">
        <v>1890</v>
      </c>
    </row>
    <row r="76" spans="3:22" s="1" customFormat="1">
      <c r="C76" s="1" t="s">
        <v>1891</v>
      </c>
      <c r="V76" s="1" t="s">
        <v>1892</v>
      </c>
    </row>
    <row r="77" spans="3:22" s="1" customFormat="1">
      <c r="C77" s="1" t="s">
        <v>1893</v>
      </c>
      <c r="V77" s="1" t="s">
        <v>1894</v>
      </c>
    </row>
    <row r="78" spans="3:22" s="1" customFormat="1">
      <c r="C78" s="1" t="s">
        <v>1895</v>
      </c>
      <c r="V78" s="1" t="s">
        <v>1896</v>
      </c>
    </row>
    <row r="79" spans="3:22" s="1" customFormat="1">
      <c r="C79" s="1" t="s">
        <v>1897</v>
      </c>
      <c r="V79" s="1" t="s">
        <v>1898</v>
      </c>
    </row>
    <row r="80" spans="3:22" s="1" customFormat="1">
      <c r="C80" s="1" t="s">
        <v>1899</v>
      </c>
      <c r="V80" s="1" t="s">
        <v>1900</v>
      </c>
    </row>
    <row r="81" spans="3:3" s="1" customFormat="1">
      <c r="C81" s="1" t="s">
        <v>1901</v>
      </c>
    </row>
    <row r="82" spans="3:3" s="1" customFormat="1">
      <c r="C82" s="1" t="s">
        <v>1902</v>
      </c>
    </row>
    <row r="83" spans="3:3" s="1" customFormat="1">
      <c r="C83" s="1" t="s">
        <v>1903</v>
      </c>
    </row>
    <row r="84" spans="3:3" s="1" customFormat="1">
      <c r="C84" s="1" t="s">
        <v>1904</v>
      </c>
    </row>
    <row r="85" spans="3:3" s="1" customFormat="1">
      <c r="C85" s="1" t="s">
        <v>1905</v>
      </c>
    </row>
    <row r="86" spans="3:3" s="1" customFormat="1">
      <c r="C86" s="1" t="s">
        <v>1906</v>
      </c>
    </row>
    <row r="87" spans="3:3" s="1" customFormat="1">
      <c r="C87" s="1" t="s">
        <v>1907</v>
      </c>
    </row>
    <row r="88" spans="3:3" s="1" customFormat="1">
      <c r="C88" s="1" t="s">
        <v>1908</v>
      </c>
    </row>
    <row r="89" spans="3:3" s="1" customFormat="1">
      <c r="C89" s="1" t="s">
        <v>1909</v>
      </c>
    </row>
    <row r="90" spans="3:3" s="1" customFormat="1">
      <c r="C90" s="1" t="s">
        <v>1910</v>
      </c>
    </row>
    <row r="91" spans="3:3" s="1" customFormat="1">
      <c r="C91" s="1" t="s">
        <v>1911</v>
      </c>
    </row>
    <row r="92" spans="3:3" s="1" customFormat="1">
      <c r="C92" s="1" t="s">
        <v>1912</v>
      </c>
    </row>
    <row r="93" spans="3:3" s="1" customFormat="1">
      <c r="C93" s="1" t="s">
        <v>1913</v>
      </c>
    </row>
    <row r="94" spans="3:3" s="1" customFormat="1">
      <c r="C94" s="1" t="s">
        <v>1914</v>
      </c>
    </row>
    <row r="95" spans="3:3" s="1" customFormat="1">
      <c r="C95" s="1" t="s">
        <v>1915</v>
      </c>
    </row>
    <row r="96" spans="3:3" s="1" customFormat="1">
      <c r="C96" s="1" t="s">
        <v>1916</v>
      </c>
    </row>
    <row r="97" spans="3:3" s="1" customFormat="1">
      <c r="C97" s="1" t="s">
        <v>1917</v>
      </c>
    </row>
    <row r="98" spans="3:3" s="1" customFormat="1">
      <c r="C98" s="1" t="s">
        <v>1918</v>
      </c>
    </row>
    <row r="99" spans="3:3" s="1" customFormat="1">
      <c r="C99" s="1" t="s">
        <v>1919</v>
      </c>
    </row>
    <row r="100" spans="3:3" s="1" customFormat="1">
      <c r="C100" s="1" t="s">
        <v>1920</v>
      </c>
    </row>
    <row r="101" spans="3:3" s="1" customFormat="1">
      <c r="C101" s="1" t="s">
        <v>1921</v>
      </c>
    </row>
    <row r="102" spans="3:3" s="1" customFormat="1">
      <c r="C102" s="1" t="s">
        <v>1922</v>
      </c>
    </row>
    <row r="103" spans="3:3" s="1" customFormat="1">
      <c r="C103" s="1" t="s">
        <v>1923</v>
      </c>
    </row>
    <row r="104" spans="3:3" s="1" customFormat="1">
      <c r="C104" s="1" t="s">
        <v>1924</v>
      </c>
    </row>
    <row r="105" spans="3:3" s="1" customFormat="1">
      <c r="C105" s="1" t="s">
        <v>1925</v>
      </c>
    </row>
    <row r="106" spans="3:3" s="1" customFormat="1">
      <c r="C106" s="1" t="s">
        <v>1926</v>
      </c>
    </row>
    <row r="107" spans="3:3" s="1" customFormat="1">
      <c r="C107" s="1" t="s">
        <v>1927</v>
      </c>
    </row>
    <row r="108" spans="3:3" s="1" customFormat="1">
      <c r="C108" s="1" t="s">
        <v>1928</v>
      </c>
    </row>
    <row r="109" spans="3:3" s="1" customFormat="1">
      <c r="C109" s="1" t="s">
        <v>1929</v>
      </c>
    </row>
    <row r="110" spans="3:3" s="1" customFormat="1">
      <c r="C110" s="1" t="s">
        <v>1930</v>
      </c>
    </row>
    <row r="111" spans="3:3" s="1" customFormat="1">
      <c r="C111" s="1" t="s">
        <v>1931</v>
      </c>
    </row>
    <row r="112" spans="3:3" s="1" customFormat="1">
      <c r="C112" s="1" t="s">
        <v>1932</v>
      </c>
    </row>
    <row r="113" spans="3:3" s="1" customFormat="1">
      <c r="C113" s="1" t="s">
        <v>1933</v>
      </c>
    </row>
    <row r="114" spans="3:3" s="1" customFormat="1">
      <c r="C114" s="1" t="s">
        <v>1934</v>
      </c>
    </row>
    <row r="115" spans="3:3" s="1" customFormat="1">
      <c r="C115" s="1" t="s">
        <v>1935</v>
      </c>
    </row>
    <row r="116" spans="3:3" s="1" customFormat="1">
      <c r="C116" s="1" t="s">
        <v>1936</v>
      </c>
    </row>
    <row r="117" spans="3:3" s="1" customFormat="1">
      <c r="C117" s="1" t="s">
        <v>1937</v>
      </c>
    </row>
    <row r="118" spans="3:3" s="1" customFormat="1">
      <c r="C118" s="1" t="s">
        <v>1938</v>
      </c>
    </row>
    <row r="119" spans="3:3" s="1" customFormat="1">
      <c r="C119" s="1" t="s">
        <v>1939</v>
      </c>
    </row>
    <row r="120" spans="3:3" s="1" customFormat="1">
      <c r="C120" s="1" t="s">
        <v>1940</v>
      </c>
    </row>
    <row r="121" spans="3:3" s="1" customFormat="1">
      <c r="C121" s="1" t="s">
        <v>1941</v>
      </c>
    </row>
    <row r="122" spans="3:3" s="1" customFormat="1">
      <c r="C122" s="1" t="s">
        <v>1942</v>
      </c>
    </row>
    <row r="123" spans="3:3" s="1" customFormat="1">
      <c r="C123" s="1" t="s">
        <v>1943</v>
      </c>
    </row>
    <row r="124" spans="3:3" s="1" customFormat="1">
      <c r="C124" s="1" t="s">
        <v>1944</v>
      </c>
    </row>
    <row r="125" spans="3:3" s="1" customFormat="1">
      <c r="C125" s="1" t="s">
        <v>1945</v>
      </c>
    </row>
    <row r="126" spans="3:3" s="1" customFormat="1">
      <c r="C126" s="1" t="s">
        <v>1946</v>
      </c>
    </row>
    <row r="127" spans="3:3" s="1" customFormat="1">
      <c r="C127" s="1" t="s">
        <v>1947</v>
      </c>
    </row>
    <row r="128" spans="3:3" s="1" customFormat="1">
      <c r="C128" s="1" t="s">
        <v>1948</v>
      </c>
    </row>
    <row r="129" spans="3:3" s="1" customFormat="1">
      <c r="C129" s="1" t="s">
        <v>1949</v>
      </c>
    </row>
    <row r="130" spans="3:3" s="1" customFormat="1">
      <c r="C130" s="1" t="s">
        <v>1950</v>
      </c>
    </row>
    <row r="131" spans="3:3" s="1" customFormat="1">
      <c r="C131" s="1" t="s">
        <v>1951</v>
      </c>
    </row>
    <row r="132" spans="3:3" s="1" customFormat="1">
      <c r="C132" s="1" t="s">
        <v>1952</v>
      </c>
    </row>
    <row r="133" spans="3:3" s="1" customFormat="1">
      <c r="C133" s="1" t="s">
        <v>1953</v>
      </c>
    </row>
    <row r="134" spans="3:3" s="1" customFormat="1">
      <c r="C134" s="1" t="s">
        <v>1954</v>
      </c>
    </row>
    <row r="135" spans="3:3" s="1" customFormat="1">
      <c r="C135" s="1" t="s">
        <v>1955</v>
      </c>
    </row>
    <row r="136" spans="3:3" s="1" customFormat="1">
      <c r="C136" s="1" t="s">
        <v>1956</v>
      </c>
    </row>
    <row r="137" spans="3:3" s="1" customFormat="1">
      <c r="C137" s="1" t="s">
        <v>1957</v>
      </c>
    </row>
    <row r="138" spans="3:3" s="1" customFormat="1">
      <c r="C138" s="1" t="s">
        <v>1958</v>
      </c>
    </row>
    <row r="139" spans="3:3" s="1" customFormat="1">
      <c r="C139" s="1" t="s">
        <v>1959</v>
      </c>
    </row>
    <row r="140" spans="3:3" s="1" customFormat="1">
      <c r="C140" s="1" t="s">
        <v>1960</v>
      </c>
    </row>
    <row r="141" spans="3:3" s="1" customFormat="1">
      <c r="C141" s="1" t="s">
        <v>1961</v>
      </c>
    </row>
    <row r="142" spans="3:3" s="1" customFormat="1">
      <c r="C142" s="1" t="s">
        <v>1962</v>
      </c>
    </row>
    <row r="143" spans="3:3" s="1" customFormat="1">
      <c r="C143" s="1" t="s">
        <v>1963</v>
      </c>
    </row>
    <row r="144" spans="3:3" s="1" customFormat="1">
      <c r="C144" s="1" t="s">
        <v>1964</v>
      </c>
    </row>
    <row r="145" spans="3:3" s="1" customFormat="1">
      <c r="C145" s="1" t="s">
        <v>1965</v>
      </c>
    </row>
    <row r="146" spans="3:3" s="1" customFormat="1">
      <c r="C146" s="1" t="s">
        <v>1966</v>
      </c>
    </row>
    <row r="147" spans="3:3" s="1" customFormat="1">
      <c r="C147" s="1" t="s">
        <v>1119</v>
      </c>
    </row>
    <row r="148" spans="3:3" s="1" customFormat="1">
      <c r="C148" s="1" t="s">
        <v>1967</v>
      </c>
    </row>
    <row r="149" spans="3:3" s="1" customFormat="1">
      <c r="C149" s="1" t="s">
        <v>1968</v>
      </c>
    </row>
    <row r="150" spans="3:3" s="1" customFormat="1">
      <c r="C150" s="1" t="s">
        <v>1969</v>
      </c>
    </row>
    <row r="151" spans="3:3" s="1" customFormat="1">
      <c r="C151" s="1" t="s">
        <v>1970</v>
      </c>
    </row>
    <row r="152" spans="3:3" s="1" customFormat="1">
      <c r="C152" s="1" t="s">
        <v>1971</v>
      </c>
    </row>
    <row r="153" spans="3:3" s="1" customFormat="1">
      <c r="C153" s="1" t="s">
        <v>1972</v>
      </c>
    </row>
    <row r="154" spans="3:3" s="1" customFormat="1">
      <c r="C154" s="1" t="s">
        <v>1973</v>
      </c>
    </row>
    <row r="155" spans="3:3" s="1" customFormat="1">
      <c r="C155" s="1" t="s">
        <v>1974</v>
      </c>
    </row>
    <row r="156" spans="3:3" s="1" customFormat="1">
      <c r="C156" s="1" t="s">
        <v>1975</v>
      </c>
    </row>
    <row r="157" spans="3:3" s="1" customFormat="1">
      <c r="C157" s="1" t="s">
        <v>1976</v>
      </c>
    </row>
    <row r="158" spans="3:3" s="1" customFormat="1">
      <c r="C158" s="1" t="s">
        <v>1977</v>
      </c>
    </row>
    <row r="159" spans="3:3" s="1" customFormat="1">
      <c r="C159" s="1" t="s">
        <v>1507</v>
      </c>
    </row>
    <row r="160" spans="3:3" s="1" customFormat="1">
      <c r="C160" s="1" t="s">
        <v>1978</v>
      </c>
    </row>
    <row r="161" spans="3:3" s="1" customFormat="1">
      <c r="C161" s="1" t="s">
        <v>1979</v>
      </c>
    </row>
    <row r="162" spans="3:3" s="1" customFormat="1">
      <c r="C162" s="1" t="s">
        <v>1980</v>
      </c>
    </row>
    <row r="163" spans="3:3" s="1" customFormat="1">
      <c r="C163" s="1" t="s">
        <v>1981</v>
      </c>
    </row>
    <row r="164" spans="3:3" s="1" customFormat="1">
      <c r="C164" s="1" t="s">
        <v>1982</v>
      </c>
    </row>
    <row r="165" spans="3:3" s="1" customFormat="1">
      <c r="C165" s="1" t="s">
        <v>1983</v>
      </c>
    </row>
    <row r="166" spans="3:3" s="1" customFormat="1">
      <c r="C166" s="1" t="s">
        <v>786</v>
      </c>
    </row>
    <row r="167" spans="3:3" s="1" customFormat="1">
      <c r="C167" s="1" t="s">
        <v>1984</v>
      </c>
    </row>
    <row r="168" spans="3:3" s="1" customFormat="1">
      <c r="C168" s="1" t="s">
        <v>1985</v>
      </c>
    </row>
    <row r="169" spans="3:3" s="1" customFormat="1">
      <c r="C169" s="1" t="s">
        <v>1986</v>
      </c>
    </row>
    <row r="170" spans="3:3" s="1" customFormat="1">
      <c r="C170" s="1" t="s">
        <v>1987</v>
      </c>
    </row>
    <row r="171" spans="3:3" s="1" customFormat="1">
      <c r="C171" s="1" t="s">
        <v>1988</v>
      </c>
    </row>
    <row r="172" spans="3:3" s="1" customFormat="1">
      <c r="C172" s="1" t="s">
        <v>1989</v>
      </c>
    </row>
    <row r="173" spans="3:3" s="1" customFormat="1">
      <c r="C173" s="1" t="s">
        <v>1990</v>
      </c>
    </row>
    <row r="174" spans="3:3" s="1" customFormat="1">
      <c r="C174" s="1" t="s">
        <v>1991</v>
      </c>
    </row>
    <row r="175" spans="3:3" s="1" customFormat="1">
      <c r="C175" s="1" t="s">
        <v>1992</v>
      </c>
    </row>
    <row r="176" spans="3:3" s="1" customFormat="1">
      <c r="C176" s="1" t="s">
        <v>1993</v>
      </c>
    </row>
    <row r="177" spans="3:3" s="1" customFormat="1">
      <c r="C177" s="1" t="s">
        <v>1994</v>
      </c>
    </row>
    <row r="178" spans="3:3" s="1" customFormat="1">
      <c r="C178" s="1" t="s">
        <v>1995</v>
      </c>
    </row>
    <row r="179" spans="3:3" s="1" customFormat="1">
      <c r="C179" s="1" t="s">
        <v>1996</v>
      </c>
    </row>
    <row r="180" spans="3:3" s="1" customFormat="1">
      <c r="C180" s="1" t="s">
        <v>1997</v>
      </c>
    </row>
    <row r="181" spans="3:3" s="1" customFormat="1">
      <c r="C181" s="1" t="s">
        <v>1998</v>
      </c>
    </row>
    <row r="182" spans="3:3" s="1" customFormat="1">
      <c r="C182" s="1" t="s">
        <v>1999</v>
      </c>
    </row>
  </sheetData>
  <sheetProtection algorithmName="SHA-512" hashValue="1ijwOu5W8BMX4Wv7o2CuuBz2+G2VWZuvVK7hF6l2eS+YaL+54UtDcoe+6Q3cQI4z9TvnzR6R1OTTlhKhC981cw==" saltValue="Us15Q8oEthHkalpTDd2f+w==" spinCount="100000" sheet="1" selectLockedCells="1" selectUnlockedCells="1"/>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80"/>
  <sheetViews>
    <sheetView workbookViewId="0"/>
  </sheetViews>
  <sheetFormatPr defaultColWidth="9" defaultRowHeight="13.5"/>
  <cols>
    <col min="1" max="1" width="15.125" style="136" bestFit="1" customWidth="1"/>
    <col min="2" max="2" width="11.375" style="136" bestFit="1" customWidth="1"/>
    <col min="3" max="4" width="9" style="136"/>
    <col min="5" max="5" width="9" style="35"/>
    <col min="6" max="6" width="19.25" style="35" bestFit="1" customWidth="1"/>
    <col min="7" max="10" width="9" style="35"/>
    <col min="11" max="11" width="17.25" style="35" bestFit="1" customWidth="1"/>
    <col min="12" max="15" width="9" style="35"/>
    <col min="16" max="16" width="17.25" style="35" bestFit="1" customWidth="1"/>
    <col min="17" max="19" width="9" style="35"/>
    <col min="20" max="16384" width="9" style="32"/>
  </cols>
  <sheetData>
    <row r="1" spans="1:19">
      <c r="A1" s="136" t="s">
        <v>0</v>
      </c>
      <c r="F1" s="35" t="s">
        <v>2000</v>
      </c>
      <c r="K1" s="35" t="s">
        <v>2001</v>
      </c>
      <c r="P1" s="35" t="s">
        <v>2002</v>
      </c>
    </row>
    <row r="2" spans="1:19">
      <c r="A2" s="136" t="str">
        <f>CONCATENATE(C2,D2)</f>
        <v>東京都千代田区</v>
      </c>
      <c r="B2" s="33" t="s">
        <v>2003</v>
      </c>
      <c r="C2" s="136" t="s">
        <v>265</v>
      </c>
      <c r="D2" s="33" t="s">
        <v>313</v>
      </c>
      <c r="F2" s="35" t="str">
        <f>CONCATENATE(H2,I2)</f>
        <v>北海道旭川市</v>
      </c>
      <c r="G2" s="35" t="s">
        <v>2004</v>
      </c>
      <c r="H2" s="35" t="s">
        <v>253</v>
      </c>
      <c r="I2" s="35" t="s">
        <v>2005</v>
      </c>
      <c r="K2" s="35" t="str">
        <f>CONCATENATE(M2,N2)</f>
        <v>北海道留萌市</v>
      </c>
      <c r="L2" s="35" t="s">
        <v>2006</v>
      </c>
      <c r="M2" s="35" t="s">
        <v>253</v>
      </c>
      <c r="N2" s="35" t="s">
        <v>2007</v>
      </c>
      <c r="P2" s="35" t="str">
        <f>CONCATENATE(R2,S2)</f>
        <v>鹿児島県鹿児島市</v>
      </c>
      <c r="Q2" s="35" t="s">
        <v>2006</v>
      </c>
      <c r="R2" s="35" t="s">
        <v>298</v>
      </c>
      <c r="S2" s="35" t="s">
        <v>2008</v>
      </c>
    </row>
    <row r="3" spans="1:19">
      <c r="A3" s="136" t="str">
        <f t="shared" ref="A3:A67" si="0">CONCATENATE(C3,D3)</f>
        <v>東京都中央区</v>
      </c>
      <c r="B3" s="33" t="s">
        <v>2003</v>
      </c>
      <c r="C3" s="136" t="s">
        <v>265</v>
      </c>
      <c r="D3" s="33" t="s">
        <v>360</v>
      </c>
      <c r="F3" s="35" t="str">
        <f t="shared" ref="F3:F66" si="1">CONCATENATE(H3,I3)</f>
        <v>北海道帯広市</v>
      </c>
      <c r="G3" s="35" t="s">
        <v>2004</v>
      </c>
      <c r="H3" s="35" t="s">
        <v>253</v>
      </c>
      <c r="I3" s="35" t="s">
        <v>2009</v>
      </c>
      <c r="K3" s="35" t="str">
        <f t="shared" ref="K3:K66" si="2">CONCATENATE(M3,N3)</f>
        <v>北海道稚内市</v>
      </c>
      <c r="L3" s="35" t="s">
        <v>2006</v>
      </c>
      <c r="M3" s="35" t="s">
        <v>253</v>
      </c>
      <c r="N3" s="35" t="s">
        <v>2010</v>
      </c>
      <c r="P3" s="35" t="str">
        <f t="shared" ref="P3:P16" si="3">CONCATENATE(R3,S3)</f>
        <v>鹿児島県垂水市</v>
      </c>
      <c r="Q3" s="35" t="s">
        <v>2006</v>
      </c>
      <c r="R3" s="35" t="s">
        <v>298</v>
      </c>
      <c r="S3" s="35" t="s">
        <v>2011</v>
      </c>
    </row>
    <row r="4" spans="1:19">
      <c r="A4" s="136" t="str">
        <f t="shared" si="0"/>
        <v>東京都港区</v>
      </c>
      <c r="B4" s="33" t="s">
        <v>2003</v>
      </c>
      <c r="C4" s="136" t="s">
        <v>265</v>
      </c>
      <c r="D4" s="33" t="s">
        <v>406</v>
      </c>
      <c r="F4" s="35" t="str">
        <f t="shared" si="1"/>
        <v>北海道北見市</v>
      </c>
      <c r="G4" s="35" t="s">
        <v>2004</v>
      </c>
      <c r="H4" s="35" t="s">
        <v>253</v>
      </c>
      <c r="I4" s="35" t="s">
        <v>2012</v>
      </c>
      <c r="K4" s="35" t="str">
        <f t="shared" si="2"/>
        <v>北海道美唄市</v>
      </c>
      <c r="L4" s="35" t="s">
        <v>2006</v>
      </c>
      <c r="M4" s="35" t="s">
        <v>253</v>
      </c>
      <c r="N4" s="35" t="s">
        <v>2013</v>
      </c>
      <c r="P4" s="35" t="str">
        <f t="shared" si="3"/>
        <v>鹿児島県霧島市</v>
      </c>
      <c r="Q4" s="35" t="s">
        <v>2014</v>
      </c>
      <c r="R4" s="35" t="s">
        <v>298</v>
      </c>
      <c r="S4" s="35" t="s">
        <v>2015</v>
      </c>
    </row>
    <row r="5" spans="1:19">
      <c r="A5" s="136" t="str">
        <f t="shared" si="0"/>
        <v>東京都新宿区</v>
      </c>
      <c r="B5" s="33" t="s">
        <v>2003</v>
      </c>
      <c r="C5" s="136" t="s">
        <v>265</v>
      </c>
      <c r="D5" s="33" t="s">
        <v>453</v>
      </c>
      <c r="F5" s="35" t="str">
        <f t="shared" si="1"/>
        <v>北海道夕張市</v>
      </c>
      <c r="G5" s="35" t="s">
        <v>2004</v>
      </c>
      <c r="H5" s="35" t="s">
        <v>253</v>
      </c>
      <c r="I5" s="35" t="s">
        <v>2016</v>
      </c>
      <c r="K5" s="35" t="str">
        <f t="shared" si="2"/>
        <v>北海道芦別市</v>
      </c>
      <c r="L5" s="35" t="s">
        <v>2006</v>
      </c>
      <c r="M5" s="35" t="s">
        <v>253</v>
      </c>
      <c r="N5" s="35" t="s">
        <v>2017</v>
      </c>
      <c r="P5" s="35" t="str">
        <f t="shared" si="3"/>
        <v>鹿児島県鹿屋市</v>
      </c>
      <c r="Q5" s="35" t="s">
        <v>2014</v>
      </c>
      <c r="R5" s="35" t="s">
        <v>298</v>
      </c>
      <c r="S5" s="35" t="s">
        <v>2018</v>
      </c>
    </row>
    <row r="6" spans="1:19">
      <c r="A6" s="136" t="str">
        <f t="shared" si="0"/>
        <v>東京都文京区</v>
      </c>
      <c r="B6" s="33" t="s">
        <v>2003</v>
      </c>
      <c r="C6" s="136" t="s">
        <v>265</v>
      </c>
      <c r="D6" s="33" t="s">
        <v>500</v>
      </c>
      <c r="F6" s="35" t="str">
        <f t="shared" si="1"/>
        <v>北海道赤平市</v>
      </c>
      <c r="G6" s="35" t="s">
        <v>2004</v>
      </c>
      <c r="H6" s="35" t="s">
        <v>253</v>
      </c>
      <c r="I6" s="35" t="s">
        <v>2019</v>
      </c>
      <c r="K6" s="35" t="str">
        <f t="shared" si="2"/>
        <v>北海道赤平市</v>
      </c>
      <c r="L6" s="35" t="s">
        <v>2006</v>
      </c>
      <c r="M6" s="35" t="s">
        <v>253</v>
      </c>
      <c r="N6" s="35" t="s">
        <v>2019</v>
      </c>
      <c r="P6" s="35" t="str">
        <f t="shared" si="3"/>
        <v>熊本県産山村</v>
      </c>
      <c r="Q6" s="35" t="s">
        <v>2006</v>
      </c>
      <c r="R6" s="35" t="s">
        <v>295</v>
      </c>
      <c r="S6" s="35" t="s">
        <v>2020</v>
      </c>
    </row>
    <row r="7" spans="1:19">
      <c r="A7" s="136" t="str">
        <f t="shared" si="0"/>
        <v>東京都台東区</v>
      </c>
      <c r="B7" s="33" t="s">
        <v>2003</v>
      </c>
      <c r="C7" s="136" t="s">
        <v>265</v>
      </c>
      <c r="D7" s="33" t="s">
        <v>547</v>
      </c>
      <c r="F7" s="35" t="str">
        <f t="shared" si="1"/>
        <v>北海道士別市</v>
      </c>
      <c r="G7" s="35" t="s">
        <v>2004</v>
      </c>
      <c r="H7" s="35" t="s">
        <v>253</v>
      </c>
      <c r="I7" s="35" t="s">
        <v>2021</v>
      </c>
      <c r="K7" s="35" t="str">
        <f t="shared" si="2"/>
        <v>北海道士別市</v>
      </c>
      <c r="L7" s="35" t="s">
        <v>2006</v>
      </c>
      <c r="M7" s="35" t="s">
        <v>253</v>
      </c>
      <c r="N7" s="35" t="s">
        <v>2021</v>
      </c>
      <c r="P7" s="35" t="str">
        <f t="shared" si="3"/>
        <v>熊本県高森町</v>
      </c>
      <c r="Q7" s="35" t="s">
        <v>2006</v>
      </c>
      <c r="R7" s="35" t="s">
        <v>295</v>
      </c>
      <c r="S7" s="35" t="s">
        <v>2022</v>
      </c>
    </row>
    <row r="8" spans="1:19">
      <c r="A8" s="136" t="str">
        <f t="shared" si="0"/>
        <v>東京都墨田区</v>
      </c>
      <c r="B8" s="33" t="s">
        <v>2003</v>
      </c>
      <c r="C8" s="136" t="s">
        <v>265</v>
      </c>
      <c r="D8" s="33" t="s">
        <v>593</v>
      </c>
      <c r="F8" s="35" t="str">
        <f t="shared" si="1"/>
        <v>北海道名寄市</v>
      </c>
      <c r="G8" s="35" t="s">
        <v>2004</v>
      </c>
      <c r="H8" s="35" t="s">
        <v>253</v>
      </c>
      <c r="I8" s="35" t="s">
        <v>2023</v>
      </c>
      <c r="K8" s="35" t="str">
        <f t="shared" si="2"/>
        <v>北海道名寄市</v>
      </c>
      <c r="L8" s="35" t="s">
        <v>2006</v>
      </c>
      <c r="M8" s="35" t="s">
        <v>253</v>
      </c>
      <c r="N8" s="35" t="s">
        <v>2023</v>
      </c>
      <c r="P8" s="35" t="str">
        <f t="shared" si="3"/>
        <v>熊本県阿蘇市</v>
      </c>
      <c r="Q8" s="35" t="s">
        <v>2006</v>
      </c>
      <c r="R8" s="35" t="s">
        <v>295</v>
      </c>
      <c r="S8" s="35" t="s">
        <v>2024</v>
      </c>
    </row>
    <row r="9" spans="1:19">
      <c r="A9" s="136" t="str">
        <f t="shared" si="0"/>
        <v>東京都江東区</v>
      </c>
      <c r="B9" s="33" t="s">
        <v>2003</v>
      </c>
      <c r="C9" s="136" t="s">
        <v>265</v>
      </c>
      <c r="D9" s="33" t="s">
        <v>640</v>
      </c>
      <c r="F9" s="35" t="str">
        <f t="shared" si="1"/>
        <v>北海道歌志内市</v>
      </c>
      <c r="G9" s="35" t="s">
        <v>2004</v>
      </c>
      <c r="H9" s="35" t="s">
        <v>253</v>
      </c>
      <c r="I9" s="35" t="s">
        <v>2025</v>
      </c>
      <c r="K9" s="35" t="str">
        <f t="shared" si="2"/>
        <v>北海道三笠市</v>
      </c>
      <c r="L9" s="35" t="s">
        <v>2006</v>
      </c>
      <c r="M9" s="35" t="s">
        <v>253</v>
      </c>
      <c r="N9" s="35" t="s">
        <v>2026</v>
      </c>
      <c r="P9" s="35" t="str">
        <f t="shared" si="3"/>
        <v>熊本県南阿蘇村</v>
      </c>
      <c r="Q9" s="35" t="s">
        <v>2006</v>
      </c>
      <c r="R9" s="35" t="s">
        <v>295</v>
      </c>
      <c r="S9" s="35" t="s">
        <v>2027</v>
      </c>
    </row>
    <row r="10" spans="1:19">
      <c r="A10" s="136" t="str">
        <f t="shared" si="0"/>
        <v>東京都品川区</v>
      </c>
      <c r="B10" s="33" t="s">
        <v>2003</v>
      </c>
      <c r="C10" s="136" t="s">
        <v>265</v>
      </c>
      <c r="D10" s="33" t="s">
        <v>687</v>
      </c>
      <c r="F10" s="35" t="str">
        <f t="shared" si="1"/>
        <v>北海道深川市</v>
      </c>
      <c r="G10" s="35" t="s">
        <v>2004</v>
      </c>
      <c r="H10" s="35" t="s">
        <v>253</v>
      </c>
      <c r="I10" s="35" t="s">
        <v>2028</v>
      </c>
      <c r="K10" s="35" t="str">
        <f t="shared" si="2"/>
        <v>北海道滝川市</v>
      </c>
      <c r="L10" s="35" t="s">
        <v>2006</v>
      </c>
      <c r="M10" s="35" t="s">
        <v>253</v>
      </c>
      <c r="N10" s="35" t="s">
        <v>2029</v>
      </c>
      <c r="P10" s="35" t="str">
        <f t="shared" si="3"/>
        <v>長崎県島原市</v>
      </c>
      <c r="Q10" s="35" t="s">
        <v>2006</v>
      </c>
      <c r="R10" s="35" t="s">
        <v>294</v>
      </c>
      <c r="S10" s="35" t="s">
        <v>2030</v>
      </c>
    </row>
    <row r="11" spans="1:19">
      <c r="A11" s="136" t="str">
        <f t="shared" si="0"/>
        <v>東京都目黒区</v>
      </c>
      <c r="B11" s="33" t="s">
        <v>2003</v>
      </c>
      <c r="C11" s="136" t="s">
        <v>265</v>
      </c>
      <c r="D11" s="33" t="s">
        <v>734</v>
      </c>
      <c r="F11" s="35" t="str">
        <f t="shared" si="1"/>
        <v>北海道富良野市</v>
      </c>
      <c r="G11" s="35" t="s">
        <v>2004</v>
      </c>
      <c r="H11" s="35" t="s">
        <v>253</v>
      </c>
      <c r="I11" s="35" t="s">
        <v>2031</v>
      </c>
      <c r="K11" s="35" t="str">
        <f t="shared" si="2"/>
        <v>北海道砂川市</v>
      </c>
      <c r="L11" s="35" t="s">
        <v>2006</v>
      </c>
      <c r="M11" s="35" t="s">
        <v>253</v>
      </c>
      <c r="N11" s="35" t="s">
        <v>2032</v>
      </c>
      <c r="P11" s="35" t="str">
        <f t="shared" si="3"/>
        <v>長崎県南島原市</v>
      </c>
      <c r="Q11" s="35" t="s">
        <v>2014</v>
      </c>
      <c r="R11" s="35" t="s">
        <v>294</v>
      </c>
      <c r="S11" s="35" t="s">
        <v>2033</v>
      </c>
    </row>
    <row r="12" spans="1:19">
      <c r="A12" s="136" t="str">
        <f t="shared" si="0"/>
        <v>東京都大田区</v>
      </c>
      <c r="B12" s="33" t="s">
        <v>2003</v>
      </c>
      <c r="C12" s="136" t="s">
        <v>265</v>
      </c>
      <c r="D12" s="33" t="s">
        <v>781</v>
      </c>
      <c r="F12" s="35" t="str">
        <f t="shared" si="1"/>
        <v>北海道留寿都村</v>
      </c>
      <c r="G12" s="35" t="s">
        <v>2004</v>
      </c>
      <c r="H12" s="35" t="s">
        <v>253</v>
      </c>
      <c r="I12" s="35" t="s">
        <v>2034</v>
      </c>
      <c r="K12" s="35" t="str">
        <f t="shared" si="2"/>
        <v>北海道深川市</v>
      </c>
      <c r="L12" s="35" t="s">
        <v>2006</v>
      </c>
      <c r="M12" s="35" t="s">
        <v>253</v>
      </c>
      <c r="N12" s="35" t="s">
        <v>2028</v>
      </c>
      <c r="P12" s="35" t="str">
        <f t="shared" si="3"/>
        <v>宮崎県都城市</v>
      </c>
      <c r="Q12" s="35" t="s">
        <v>2006</v>
      </c>
      <c r="R12" s="35" t="s">
        <v>2035</v>
      </c>
      <c r="S12" s="35" t="s">
        <v>2036</v>
      </c>
    </row>
    <row r="13" spans="1:19">
      <c r="A13" s="136" t="str">
        <f t="shared" si="0"/>
        <v>東京都世田谷区</v>
      </c>
      <c r="B13" s="33" t="s">
        <v>2003</v>
      </c>
      <c r="C13" s="136" t="s">
        <v>265</v>
      </c>
      <c r="D13" s="33" t="s">
        <v>828</v>
      </c>
      <c r="F13" s="35" t="str">
        <f t="shared" si="1"/>
        <v>北海道喜茂別町</v>
      </c>
      <c r="G13" s="35" t="s">
        <v>2004</v>
      </c>
      <c r="H13" s="35" t="s">
        <v>253</v>
      </c>
      <c r="I13" s="35" t="s">
        <v>2037</v>
      </c>
      <c r="K13" s="35" t="str">
        <f t="shared" si="2"/>
        <v>北海道富良野市</v>
      </c>
      <c r="L13" s="35" t="s">
        <v>2006</v>
      </c>
      <c r="M13" s="35" t="s">
        <v>253</v>
      </c>
      <c r="N13" s="35" t="s">
        <v>2031</v>
      </c>
      <c r="P13" s="35" t="str">
        <f t="shared" si="3"/>
        <v>宮崎県日南市</v>
      </c>
      <c r="Q13" s="35" t="s">
        <v>2006</v>
      </c>
      <c r="R13" s="35" t="s">
        <v>2035</v>
      </c>
      <c r="S13" s="35" t="s">
        <v>2038</v>
      </c>
    </row>
    <row r="14" spans="1:19">
      <c r="A14" s="136" t="str">
        <f t="shared" si="0"/>
        <v>東京都渋谷区</v>
      </c>
      <c r="B14" s="33" t="s">
        <v>2003</v>
      </c>
      <c r="C14" s="136" t="s">
        <v>265</v>
      </c>
      <c r="D14" s="33" t="s">
        <v>875</v>
      </c>
      <c r="F14" s="35" t="str">
        <f t="shared" si="1"/>
        <v>北海道倶知安町</v>
      </c>
      <c r="G14" s="35" t="s">
        <v>2004</v>
      </c>
      <c r="H14" s="35" t="s">
        <v>253</v>
      </c>
      <c r="I14" s="35" t="s">
        <v>2039</v>
      </c>
      <c r="K14" s="35" t="str">
        <f t="shared" si="2"/>
        <v>北海道当別町</v>
      </c>
      <c r="L14" s="35" t="s">
        <v>2006</v>
      </c>
      <c r="M14" s="35" t="s">
        <v>253</v>
      </c>
      <c r="N14" s="35" t="s">
        <v>2040</v>
      </c>
      <c r="P14" s="35" t="str">
        <f t="shared" si="3"/>
        <v>宮崎県小林市</v>
      </c>
      <c r="Q14" s="35" t="s">
        <v>2006</v>
      </c>
      <c r="R14" s="35" t="s">
        <v>2035</v>
      </c>
      <c r="S14" s="35" t="s">
        <v>2041</v>
      </c>
    </row>
    <row r="15" spans="1:19">
      <c r="A15" s="136" t="str">
        <f t="shared" si="0"/>
        <v>東京都中野区</v>
      </c>
      <c r="B15" s="33" t="s">
        <v>2003</v>
      </c>
      <c r="C15" s="136" t="s">
        <v>265</v>
      </c>
      <c r="D15" s="33" t="s">
        <v>922</v>
      </c>
      <c r="F15" s="35" t="str">
        <f t="shared" si="1"/>
        <v>北海道赤井川村</v>
      </c>
      <c r="G15" s="35" t="s">
        <v>2004</v>
      </c>
      <c r="H15" s="35" t="s">
        <v>253</v>
      </c>
      <c r="I15" s="35" t="s">
        <v>2042</v>
      </c>
      <c r="K15" s="35" t="str">
        <f t="shared" si="2"/>
        <v>北海道新篠津村</v>
      </c>
      <c r="L15" s="35" t="s">
        <v>2006</v>
      </c>
      <c r="M15" s="35" t="s">
        <v>253</v>
      </c>
      <c r="N15" s="35" t="s">
        <v>2043</v>
      </c>
      <c r="P15" s="35" t="str">
        <f t="shared" si="3"/>
        <v>宮崎県三股町</v>
      </c>
      <c r="Q15" s="35" t="s">
        <v>2006</v>
      </c>
      <c r="R15" s="35" t="s">
        <v>2035</v>
      </c>
      <c r="S15" s="35" t="s">
        <v>2044</v>
      </c>
    </row>
    <row r="16" spans="1:19">
      <c r="A16" s="136" t="str">
        <f t="shared" si="0"/>
        <v>東京都杉並区</v>
      </c>
      <c r="B16" s="33" t="s">
        <v>2003</v>
      </c>
      <c r="C16" s="136" t="s">
        <v>265</v>
      </c>
      <c r="D16" s="33" t="s">
        <v>969</v>
      </c>
      <c r="F16" s="35" t="str">
        <f t="shared" si="1"/>
        <v>北海道上砂川町</v>
      </c>
      <c r="G16" s="35" t="s">
        <v>2004</v>
      </c>
      <c r="H16" s="35" t="s">
        <v>253</v>
      </c>
      <c r="I16" s="35" t="s">
        <v>2045</v>
      </c>
      <c r="K16" s="35" t="str">
        <f t="shared" si="2"/>
        <v>北海道木古内町</v>
      </c>
      <c r="L16" s="35" t="s">
        <v>2006</v>
      </c>
      <c r="M16" s="35" t="s">
        <v>253</v>
      </c>
      <c r="N16" s="35" t="s">
        <v>2046</v>
      </c>
      <c r="P16" s="35" t="str">
        <f t="shared" si="3"/>
        <v>宮崎県高原町</v>
      </c>
      <c r="Q16" s="35" t="s">
        <v>2006</v>
      </c>
      <c r="R16" s="35" t="s">
        <v>2035</v>
      </c>
      <c r="S16" s="35" t="s">
        <v>2047</v>
      </c>
    </row>
    <row r="17" spans="1:14">
      <c r="A17" s="136" t="str">
        <f t="shared" si="0"/>
        <v>東京都豊島区</v>
      </c>
      <c r="B17" s="33" t="s">
        <v>2003</v>
      </c>
      <c r="C17" s="136" t="s">
        <v>265</v>
      </c>
      <c r="D17" s="33" t="s">
        <v>1016</v>
      </c>
      <c r="F17" s="35" t="str">
        <f t="shared" si="1"/>
        <v>北海道妹背牛町</v>
      </c>
      <c r="G17" s="35" t="s">
        <v>2004</v>
      </c>
      <c r="H17" s="35" t="s">
        <v>253</v>
      </c>
      <c r="I17" s="35" t="s">
        <v>2048</v>
      </c>
      <c r="K17" s="35" t="str">
        <f t="shared" si="2"/>
        <v>北海道八雲町</v>
      </c>
      <c r="L17" s="35" t="s">
        <v>2006</v>
      </c>
      <c r="M17" s="35" t="s">
        <v>253</v>
      </c>
      <c r="N17" s="35" t="s">
        <v>2049</v>
      </c>
    </row>
    <row r="18" spans="1:14">
      <c r="A18" s="136" t="str">
        <f t="shared" si="0"/>
        <v>東京都北区</v>
      </c>
      <c r="B18" s="33" t="s">
        <v>2003</v>
      </c>
      <c r="C18" s="136" t="s">
        <v>265</v>
      </c>
      <c r="D18" s="33" t="s">
        <v>1062</v>
      </c>
      <c r="F18" s="35" t="str">
        <f t="shared" si="1"/>
        <v>北海道秩父別町</v>
      </c>
      <c r="G18" s="35" t="s">
        <v>2004</v>
      </c>
      <c r="H18" s="35" t="s">
        <v>253</v>
      </c>
      <c r="I18" s="35" t="s">
        <v>2984</v>
      </c>
      <c r="K18" s="35" t="str">
        <f t="shared" si="2"/>
        <v>北海道長万部町</v>
      </c>
      <c r="L18" s="35" t="s">
        <v>2006</v>
      </c>
      <c r="M18" s="35" t="s">
        <v>253</v>
      </c>
      <c r="N18" s="35" t="s">
        <v>2050</v>
      </c>
    </row>
    <row r="19" spans="1:14">
      <c r="A19" s="136" t="str">
        <f t="shared" si="0"/>
        <v>東京都荒川区</v>
      </c>
      <c r="B19" s="33" t="s">
        <v>2003</v>
      </c>
      <c r="C19" s="136" t="s">
        <v>265</v>
      </c>
      <c r="D19" s="33" t="s">
        <v>1105</v>
      </c>
      <c r="F19" s="35" t="str">
        <f t="shared" si="1"/>
        <v>北海道雨竜町</v>
      </c>
      <c r="G19" s="35" t="s">
        <v>2004</v>
      </c>
      <c r="H19" s="35" t="s">
        <v>253</v>
      </c>
      <c r="I19" s="35" t="s">
        <v>2985</v>
      </c>
      <c r="K19" s="35" t="str">
        <f t="shared" si="2"/>
        <v>北海道厚沢部町</v>
      </c>
      <c r="L19" s="35" t="s">
        <v>2006</v>
      </c>
      <c r="M19" s="35" t="s">
        <v>253</v>
      </c>
      <c r="N19" s="35" t="s">
        <v>2051</v>
      </c>
    </row>
    <row r="20" spans="1:14">
      <c r="A20" s="136" t="str">
        <f t="shared" si="0"/>
        <v>東京都板橋区</v>
      </c>
      <c r="B20" s="33" t="s">
        <v>2003</v>
      </c>
      <c r="C20" s="136" t="s">
        <v>265</v>
      </c>
      <c r="D20" s="33" t="s">
        <v>1147</v>
      </c>
      <c r="F20" s="35" t="str">
        <f t="shared" si="1"/>
        <v>北海道北竜町</v>
      </c>
      <c r="G20" s="35" t="s">
        <v>2004</v>
      </c>
      <c r="H20" s="35" t="s">
        <v>253</v>
      </c>
      <c r="I20" s="35" t="s">
        <v>2986</v>
      </c>
      <c r="K20" s="35" t="str">
        <f t="shared" si="2"/>
        <v>北海道今金町</v>
      </c>
      <c r="L20" s="35" t="s">
        <v>2006</v>
      </c>
      <c r="M20" s="35" t="s">
        <v>253</v>
      </c>
      <c r="N20" s="35" t="s">
        <v>2052</v>
      </c>
    </row>
    <row r="21" spans="1:14">
      <c r="A21" s="136" t="str">
        <f t="shared" si="0"/>
        <v>東京都練馬区</v>
      </c>
      <c r="B21" s="33" t="s">
        <v>2003</v>
      </c>
      <c r="C21" s="136" t="s">
        <v>265</v>
      </c>
      <c r="D21" s="33" t="s">
        <v>1190</v>
      </c>
      <c r="F21" s="35" t="str">
        <f t="shared" si="1"/>
        <v>北海道沼田町</v>
      </c>
      <c r="G21" s="35" t="s">
        <v>2004</v>
      </c>
      <c r="H21" s="35" t="s">
        <v>253</v>
      </c>
      <c r="I21" s="35" t="s">
        <v>2987</v>
      </c>
      <c r="K21" s="35" t="str">
        <f t="shared" si="2"/>
        <v>北海道黒松内町</v>
      </c>
      <c r="L21" s="35" t="s">
        <v>2006</v>
      </c>
      <c r="M21" s="35" t="s">
        <v>253</v>
      </c>
      <c r="N21" s="35" t="s">
        <v>2053</v>
      </c>
    </row>
    <row r="22" spans="1:14">
      <c r="A22" s="136" t="str">
        <f t="shared" si="0"/>
        <v>東京都足立区</v>
      </c>
      <c r="B22" s="33" t="s">
        <v>2003</v>
      </c>
      <c r="C22" s="136" t="s">
        <v>265</v>
      </c>
      <c r="D22" s="33" t="s">
        <v>1227</v>
      </c>
      <c r="F22" s="35" t="str">
        <f t="shared" si="1"/>
        <v>北海道幌加内町</v>
      </c>
      <c r="G22" s="35" t="s">
        <v>2004</v>
      </c>
      <c r="H22" s="35" t="s">
        <v>253</v>
      </c>
      <c r="I22" s="35" t="s">
        <v>2988</v>
      </c>
      <c r="K22" s="35" t="str">
        <f t="shared" si="2"/>
        <v>北海道蘭越町</v>
      </c>
      <c r="L22" s="35" t="s">
        <v>2006</v>
      </c>
      <c r="M22" s="35" t="s">
        <v>253</v>
      </c>
      <c r="N22" s="35" t="s">
        <v>2054</v>
      </c>
    </row>
    <row r="23" spans="1:14">
      <c r="A23" s="136" t="str">
        <f t="shared" si="0"/>
        <v>東京都葛飾区</v>
      </c>
      <c r="B23" s="33" t="s">
        <v>2003</v>
      </c>
      <c r="C23" s="136" t="s">
        <v>265</v>
      </c>
      <c r="D23" s="33" t="s">
        <v>1261</v>
      </c>
      <c r="F23" s="35" t="str">
        <f t="shared" si="1"/>
        <v>北海道音威子府村</v>
      </c>
      <c r="G23" s="35" t="s">
        <v>2004</v>
      </c>
      <c r="H23" s="35" t="s">
        <v>253</v>
      </c>
      <c r="I23" s="35" t="s">
        <v>2055</v>
      </c>
      <c r="K23" s="35" t="str">
        <f t="shared" si="2"/>
        <v>北海道ニセコ町</v>
      </c>
      <c r="L23" s="35" t="s">
        <v>2006</v>
      </c>
      <c r="M23" s="35" t="s">
        <v>253</v>
      </c>
      <c r="N23" s="35" t="s">
        <v>2056</v>
      </c>
    </row>
    <row r="24" spans="1:14">
      <c r="A24" s="136" t="str">
        <f t="shared" si="0"/>
        <v>東京都江戸川区</v>
      </c>
      <c r="B24" s="33" t="s">
        <v>2003</v>
      </c>
      <c r="C24" s="136" t="s">
        <v>265</v>
      </c>
      <c r="D24" s="33" t="s">
        <v>1294</v>
      </c>
      <c r="F24" s="35" t="str">
        <f t="shared" si="1"/>
        <v>北海道中川町</v>
      </c>
      <c r="G24" s="35" t="s">
        <v>2004</v>
      </c>
      <c r="H24" s="35" t="s">
        <v>253</v>
      </c>
      <c r="I24" s="35" t="s">
        <v>2057</v>
      </c>
      <c r="K24" s="35" t="str">
        <f t="shared" si="2"/>
        <v>北海道真狩村</v>
      </c>
      <c r="L24" s="35" t="s">
        <v>2006</v>
      </c>
      <c r="M24" s="35" t="s">
        <v>253</v>
      </c>
      <c r="N24" s="35" t="s">
        <v>2058</v>
      </c>
    </row>
    <row r="25" spans="1:14">
      <c r="A25" s="136" t="str">
        <f t="shared" si="0"/>
        <v>茨城県取手市</v>
      </c>
      <c r="B25" s="33" t="s">
        <v>236</v>
      </c>
      <c r="C25" s="136" t="s">
        <v>260</v>
      </c>
      <c r="D25" s="33" t="s">
        <v>2059</v>
      </c>
      <c r="F25" s="35" t="str">
        <f t="shared" si="1"/>
        <v>北海道美深町</v>
      </c>
      <c r="G25" s="35" t="s">
        <v>2004</v>
      </c>
      <c r="H25" s="35" t="s">
        <v>253</v>
      </c>
      <c r="I25" s="35" t="s">
        <v>2060</v>
      </c>
      <c r="K25" s="35" t="str">
        <f t="shared" si="2"/>
        <v>北海道留寿都村</v>
      </c>
      <c r="L25" s="35" t="s">
        <v>2006</v>
      </c>
      <c r="M25" s="35" t="s">
        <v>253</v>
      </c>
      <c r="N25" s="35" t="s">
        <v>2061</v>
      </c>
    </row>
    <row r="26" spans="1:14">
      <c r="A26" s="136" t="str">
        <f t="shared" si="0"/>
        <v>茨城県つくば市</v>
      </c>
      <c r="B26" s="33" t="s">
        <v>236</v>
      </c>
      <c r="C26" s="136" t="s">
        <v>260</v>
      </c>
      <c r="D26" s="33" t="s">
        <v>2062</v>
      </c>
      <c r="F26" s="35" t="str">
        <f t="shared" si="1"/>
        <v>北海道幌加内町</v>
      </c>
      <c r="G26" s="35" t="s">
        <v>2004</v>
      </c>
      <c r="H26" s="35" t="s">
        <v>253</v>
      </c>
      <c r="I26" s="35" t="s">
        <v>2989</v>
      </c>
      <c r="K26" s="35" t="str">
        <f t="shared" si="2"/>
        <v>北海道喜茂別町</v>
      </c>
      <c r="L26" s="35" t="s">
        <v>2006</v>
      </c>
      <c r="M26" s="35" t="s">
        <v>253</v>
      </c>
      <c r="N26" s="35" t="s">
        <v>2063</v>
      </c>
    </row>
    <row r="27" spans="1:14">
      <c r="A27" s="136" t="str">
        <f t="shared" si="0"/>
        <v>埼玉県和光市</v>
      </c>
      <c r="B27" s="33" t="s">
        <v>236</v>
      </c>
      <c r="C27" s="136" t="s">
        <v>263</v>
      </c>
      <c r="D27" s="33" t="s">
        <v>2064</v>
      </c>
      <c r="F27" s="35" t="str">
        <f t="shared" si="1"/>
        <v>北海道下川町</v>
      </c>
      <c r="G27" s="35" t="s">
        <v>2004</v>
      </c>
      <c r="H27" s="35" t="s">
        <v>253</v>
      </c>
      <c r="I27" s="35" t="s">
        <v>2065</v>
      </c>
      <c r="K27" s="35" t="str">
        <f t="shared" si="2"/>
        <v>北海道京極町</v>
      </c>
      <c r="L27" s="35" t="s">
        <v>2006</v>
      </c>
      <c r="M27" s="35" t="s">
        <v>253</v>
      </c>
      <c r="N27" s="35" t="s">
        <v>2066</v>
      </c>
    </row>
    <row r="28" spans="1:14">
      <c r="A28" s="136" t="str">
        <f t="shared" si="0"/>
        <v>千葉県我孫子市</v>
      </c>
      <c r="B28" s="33" t="s">
        <v>236</v>
      </c>
      <c r="C28" s="136" t="s">
        <v>264</v>
      </c>
      <c r="D28" s="33" t="s">
        <v>2067</v>
      </c>
      <c r="F28" s="35" t="str">
        <f t="shared" si="1"/>
        <v>北海道剣淵町</v>
      </c>
      <c r="G28" s="35" t="s">
        <v>2004</v>
      </c>
      <c r="H28" s="35" t="s">
        <v>253</v>
      </c>
      <c r="I28" s="35" t="s">
        <v>2068</v>
      </c>
      <c r="K28" s="35" t="str">
        <f t="shared" si="2"/>
        <v>北海道倶知安町</v>
      </c>
      <c r="L28" s="35" t="s">
        <v>2006</v>
      </c>
      <c r="M28" s="35" t="s">
        <v>253</v>
      </c>
      <c r="N28" s="35" t="s">
        <v>2069</v>
      </c>
    </row>
    <row r="29" spans="1:14">
      <c r="A29" s="136" t="str">
        <f t="shared" si="0"/>
        <v>千葉県袖ケ浦市</v>
      </c>
      <c r="B29" s="33" t="s">
        <v>236</v>
      </c>
      <c r="C29" s="136" t="s">
        <v>264</v>
      </c>
      <c r="D29" s="33" t="s">
        <v>3067</v>
      </c>
      <c r="F29" s="35" t="str">
        <f t="shared" si="1"/>
        <v>北海道愛別町</v>
      </c>
      <c r="G29" s="35" t="s">
        <v>2004</v>
      </c>
      <c r="H29" s="35" t="s">
        <v>253</v>
      </c>
      <c r="I29" s="35" t="s">
        <v>2070</v>
      </c>
      <c r="K29" s="35" t="str">
        <f t="shared" si="2"/>
        <v>北海道豊浦町</v>
      </c>
      <c r="L29" s="35" t="s">
        <v>2006</v>
      </c>
      <c r="M29" s="35" t="s">
        <v>253</v>
      </c>
      <c r="N29" s="35" t="s">
        <v>2071</v>
      </c>
    </row>
    <row r="30" spans="1:14">
      <c r="A30" s="136" t="str">
        <f t="shared" si="0"/>
        <v>千葉県印西市</v>
      </c>
      <c r="B30" s="33" t="s">
        <v>236</v>
      </c>
      <c r="C30" s="136" t="s">
        <v>264</v>
      </c>
      <c r="D30" s="33" t="s">
        <v>2072</v>
      </c>
      <c r="F30" s="35" t="str">
        <f t="shared" si="1"/>
        <v>北海道和寒町</v>
      </c>
      <c r="G30" s="35" t="s">
        <v>2004</v>
      </c>
      <c r="H30" s="35" t="s">
        <v>253</v>
      </c>
      <c r="I30" s="35" t="s">
        <v>2073</v>
      </c>
      <c r="K30" s="35" t="str">
        <f t="shared" si="2"/>
        <v>北海道共和町</v>
      </c>
      <c r="L30" s="35" t="s">
        <v>2006</v>
      </c>
      <c r="M30" s="35" t="s">
        <v>253</v>
      </c>
      <c r="N30" s="35" t="s">
        <v>2074</v>
      </c>
    </row>
    <row r="31" spans="1:14">
      <c r="A31" s="136" t="str">
        <f t="shared" si="0"/>
        <v>東京都調布市</v>
      </c>
      <c r="B31" s="33" t="s">
        <v>236</v>
      </c>
      <c r="C31" s="136" t="s">
        <v>265</v>
      </c>
      <c r="D31" s="33" t="s">
        <v>2075</v>
      </c>
      <c r="F31" s="35" t="str">
        <f t="shared" si="1"/>
        <v>北海道当麻町</v>
      </c>
      <c r="G31" s="35" t="s">
        <v>2004</v>
      </c>
      <c r="H31" s="35" t="s">
        <v>253</v>
      </c>
      <c r="I31" s="35" t="s">
        <v>2076</v>
      </c>
      <c r="K31" s="35" t="str">
        <f t="shared" si="2"/>
        <v>北海道岩内町</v>
      </c>
      <c r="L31" s="35" t="s">
        <v>2006</v>
      </c>
      <c r="M31" s="35" t="s">
        <v>253</v>
      </c>
      <c r="N31" s="35" t="s">
        <v>2077</v>
      </c>
    </row>
    <row r="32" spans="1:14">
      <c r="A32" s="136" t="str">
        <f t="shared" si="0"/>
        <v>東京都町田市</v>
      </c>
      <c r="B32" s="33" t="s">
        <v>236</v>
      </c>
      <c r="C32" s="136" t="s">
        <v>265</v>
      </c>
      <c r="D32" s="33" t="s">
        <v>2078</v>
      </c>
      <c r="F32" s="35" t="str">
        <f t="shared" si="1"/>
        <v>北海道鷹栖町</v>
      </c>
      <c r="G32" s="35" t="s">
        <v>2004</v>
      </c>
      <c r="H32" s="35" t="s">
        <v>253</v>
      </c>
      <c r="I32" s="35" t="s">
        <v>2079</v>
      </c>
      <c r="K32" s="35" t="str">
        <f t="shared" si="2"/>
        <v>北海道神恵内村</v>
      </c>
      <c r="L32" s="35" t="s">
        <v>2006</v>
      </c>
      <c r="M32" s="35" t="s">
        <v>253</v>
      </c>
      <c r="N32" s="35" t="s">
        <v>2080</v>
      </c>
    </row>
    <row r="33" spans="1:14">
      <c r="A33" s="136" t="str">
        <f t="shared" si="0"/>
        <v>東京都小平市</v>
      </c>
      <c r="B33" s="33" t="s">
        <v>236</v>
      </c>
      <c r="C33" s="136" t="s">
        <v>265</v>
      </c>
      <c r="D33" s="33" t="s">
        <v>2081</v>
      </c>
      <c r="F33" s="35" t="str">
        <f t="shared" si="1"/>
        <v>北海道東神楽町</v>
      </c>
      <c r="G33" s="35" t="s">
        <v>2004</v>
      </c>
      <c r="H33" s="35" t="s">
        <v>253</v>
      </c>
      <c r="I33" s="35" t="s">
        <v>2082</v>
      </c>
      <c r="K33" s="35" t="str">
        <f t="shared" si="2"/>
        <v>北海道積丹町</v>
      </c>
      <c r="L33" s="35" t="s">
        <v>2006</v>
      </c>
      <c r="M33" s="35" t="s">
        <v>253</v>
      </c>
      <c r="N33" s="35" t="s">
        <v>2083</v>
      </c>
    </row>
    <row r="34" spans="1:14">
      <c r="A34" s="136" t="str">
        <f t="shared" si="0"/>
        <v>東京都日野市</v>
      </c>
      <c r="B34" s="33" t="s">
        <v>236</v>
      </c>
      <c r="C34" s="136" t="s">
        <v>265</v>
      </c>
      <c r="D34" s="33" t="s">
        <v>2084</v>
      </c>
      <c r="F34" s="35" t="str">
        <f t="shared" si="1"/>
        <v>北海道比布町</v>
      </c>
      <c r="G34" s="35" t="s">
        <v>2004</v>
      </c>
      <c r="H34" s="35" t="s">
        <v>253</v>
      </c>
      <c r="I34" s="35" t="s">
        <v>2085</v>
      </c>
      <c r="K34" s="35" t="str">
        <f t="shared" si="2"/>
        <v>北海道古平町</v>
      </c>
      <c r="L34" s="35" t="s">
        <v>2006</v>
      </c>
      <c r="M34" s="35" t="s">
        <v>253</v>
      </c>
      <c r="N34" s="35" t="s">
        <v>2086</v>
      </c>
    </row>
    <row r="35" spans="1:14">
      <c r="A35" s="136" t="str">
        <f t="shared" si="0"/>
        <v>東京都国分寺市</v>
      </c>
      <c r="B35" s="33" t="s">
        <v>236</v>
      </c>
      <c r="C35" s="136" t="s">
        <v>265</v>
      </c>
      <c r="D35" s="33" t="s">
        <v>2087</v>
      </c>
      <c r="F35" s="35" t="str">
        <f t="shared" si="1"/>
        <v>北海道上川町</v>
      </c>
      <c r="G35" s="35" t="s">
        <v>2004</v>
      </c>
      <c r="H35" s="35" t="s">
        <v>253</v>
      </c>
      <c r="I35" s="35" t="s">
        <v>2088</v>
      </c>
      <c r="K35" s="35" t="str">
        <f t="shared" si="2"/>
        <v>北海道仁木町</v>
      </c>
      <c r="L35" s="35" t="s">
        <v>2006</v>
      </c>
      <c r="M35" s="35" t="s">
        <v>253</v>
      </c>
      <c r="N35" s="35" t="s">
        <v>2089</v>
      </c>
    </row>
    <row r="36" spans="1:14">
      <c r="A36" s="136" t="str">
        <f t="shared" si="0"/>
        <v>東京都狛江市</v>
      </c>
      <c r="B36" s="33" t="s">
        <v>236</v>
      </c>
      <c r="C36" s="136" t="s">
        <v>265</v>
      </c>
      <c r="D36" s="33" t="s">
        <v>2090</v>
      </c>
      <c r="F36" s="35" t="str">
        <f t="shared" si="1"/>
        <v>北海道東川町</v>
      </c>
      <c r="G36" s="35" t="s">
        <v>2004</v>
      </c>
      <c r="H36" s="35" t="s">
        <v>253</v>
      </c>
      <c r="I36" s="35" t="s">
        <v>2091</v>
      </c>
      <c r="K36" s="35" t="str">
        <f t="shared" si="2"/>
        <v>北海道赤井川村</v>
      </c>
      <c r="L36" s="35" t="s">
        <v>2006</v>
      </c>
      <c r="M36" s="35" t="s">
        <v>253</v>
      </c>
      <c r="N36" s="35" t="s">
        <v>2042</v>
      </c>
    </row>
    <row r="37" spans="1:14">
      <c r="A37" s="136" t="str">
        <f t="shared" si="0"/>
        <v>東京都清瀬市</v>
      </c>
      <c r="B37" s="33" t="s">
        <v>236</v>
      </c>
      <c r="C37" s="136" t="s">
        <v>265</v>
      </c>
      <c r="D37" s="33" t="s">
        <v>2092</v>
      </c>
      <c r="F37" s="35" t="str">
        <f t="shared" si="1"/>
        <v>北海道美瑛町</v>
      </c>
      <c r="G37" s="35" t="s">
        <v>2004</v>
      </c>
      <c r="H37" s="35" t="s">
        <v>253</v>
      </c>
      <c r="I37" s="35" t="s">
        <v>2093</v>
      </c>
      <c r="K37" s="35" t="str">
        <f t="shared" si="2"/>
        <v>北海道月形町</v>
      </c>
      <c r="L37" s="35" t="s">
        <v>2006</v>
      </c>
      <c r="M37" s="35" t="s">
        <v>253</v>
      </c>
      <c r="N37" s="35" t="s">
        <v>2094</v>
      </c>
    </row>
    <row r="38" spans="1:14">
      <c r="A38" s="136" t="str">
        <f t="shared" si="0"/>
        <v>東京都多摩市</v>
      </c>
      <c r="B38" s="33" t="s">
        <v>236</v>
      </c>
      <c r="C38" s="136" t="s">
        <v>265</v>
      </c>
      <c r="D38" s="33" t="s">
        <v>2095</v>
      </c>
      <c r="F38" s="35" t="str">
        <f t="shared" si="1"/>
        <v>北海道上富良野町</v>
      </c>
      <c r="G38" s="35" t="s">
        <v>2004</v>
      </c>
      <c r="H38" s="35" t="s">
        <v>253</v>
      </c>
      <c r="I38" s="35" t="s">
        <v>2096</v>
      </c>
      <c r="K38" s="35" t="str">
        <f t="shared" si="2"/>
        <v>北海道羅臼町</v>
      </c>
      <c r="L38" s="35" t="s">
        <v>2006</v>
      </c>
      <c r="M38" s="35" t="s">
        <v>253</v>
      </c>
      <c r="N38" s="35" t="s">
        <v>2097</v>
      </c>
    </row>
    <row r="39" spans="1:14">
      <c r="A39" s="136" t="str">
        <f t="shared" si="0"/>
        <v>東京都武蔵野市</v>
      </c>
      <c r="B39" s="33" t="s">
        <v>236</v>
      </c>
      <c r="C39" s="136" t="s">
        <v>265</v>
      </c>
      <c r="D39" s="33" t="s">
        <v>2098</v>
      </c>
      <c r="F39" s="35" t="str">
        <f t="shared" si="1"/>
        <v>北海道中富良野町</v>
      </c>
      <c r="G39" s="35" t="s">
        <v>2004</v>
      </c>
      <c r="H39" s="35" t="s">
        <v>253</v>
      </c>
      <c r="I39" s="35" t="s">
        <v>2099</v>
      </c>
      <c r="K39" s="35" t="str">
        <f t="shared" si="2"/>
        <v>北海道新十津川町</v>
      </c>
      <c r="L39" s="35" t="s">
        <v>2006</v>
      </c>
      <c r="M39" s="35" t="s">
        <v>253</v>
      </c>
      <c r="N39" s="35" t="s">
        <v>2100</v>
      </c>
    </row>
    <row r="40" spans="1:14">
      <c r="A40" s="136" t="str">
        <f t="shared" si="0"/>
        <v>神奈川県横浜市</v>
      </c>
      <c r="B40" s="33" t="s">
        <v>236</v>
      </c>
      <c r="C40" s="136" t="s">
        <v>266</v>
      </c>
      <c r="D40" s="33" t="s">
        <v>2101</v>
      </c>
      <c r="F40" s="35" t="str">
        <f t="shared" si="1"/>
        <v>北海道南富良野町</v>
      </c>
      <c r="G40" s="35" t="s">
        <v>2004</v>
      </c>
      <c r="H40" s="35" t="s">
        <v>253</v>
      </c>
      <c r="I40" s="35" t="s">
        <v>2102</v>
      </c>
      <c r="K40" s="35" t="str">
        <f t="shared" si="2"/>
        <v>北海道妹背牛町</v>
      </c>
      <c r="L40" s="35" t="s">
        <v>2006</v>
      </c>
      <c r="M40" s="35" t="s">
        <v>253</v>
      </c>
      <c r="N40" s="35" t="s">
        <v>2103</v>
      </c>
    </row>
    <row r="41" spans="1:14">
      <c r="A41" s="136" t="str">
        <f t="shared" si="0"/>
        <v>神奈川県川崎市</v>
      </c>
      <c r="B41" s="33" t="s">
        <v>236</v>
      </c>
      <c r="C41" s="136" t="s">
        <v>266</v>
      </c>
      <c r="D41" s="33" t="s">
        <v>2104</v>
      </c>
      <c r="F41" s="35" t="str">
        <f t="shared" si="1"/>
        <v>北海道占冠村</v>
      </c>
      <c r="G41" s="35" t="s">
        <v>2004</v>
      </c>
      <c r="H41" s="35" t="s">
        <v>253</v>
      </c>
      <c r="I41" s="35" t="s">
        <v>2105</v>
      </c>
      <c r="K41" s="35" t="str">
        <f t="shared" si="2"/>
        <v>北海道秩父別町</v>
      </c>
      <c r="L41" s="35" t="s">
        <v>2006</v>
      </c>
      <c r="M41" s="35" t="s">
        <v>253</v>
      </c>
      <c r="N41" s="35" t="s">
        <v>2106</v>
      </c>
    </row>
    <row r="42" spans="1:14">
      <c r="A42" s="136" t="str">
        <f t="shared" si="0"/>
        <v>神奈川県厚木市</v>
      </c>
      <c r="B42" s="33" t="s">
        <v>236</v>
      </c>
      <c r="C42" s="136" t="s">
        <v>266</v>
      </c>
      <c r="D42" s="33" t="s">
        <v>2107</v>
      </c>
      <c r="F42" s="35" t="str">
        <f t="shared" si="1"/>
        <v>北海道浜頓別町</v>
      </c>
      <c r="G42" s="35" t="s">
        <v>2004</v>
      </c>
      <c r="H42" s="35" t="s">
        <v>253</v>
      </c>
      <c r="I42" s="35" t="s">
        <v>2108</v>
      </c>
      <c r="K42" s="35" t="str">
        <f t="shared" si="2"/>
        <v>北海道雨竜町</v>
      </c>
      <c r="L42" s="35" t="s">
        <v>2006</v>
      </c>
      <c r="M42" s="35" t="s">
        <v>253</v>
      </c>
      <c r="N42" s="35" t="s">
        <v>2109</v>
      </c>
    </row>
    <row r="43" spans="1:14">
      <c r="A43" s="136" t="str">
        <f t="shared" si="0"/>
        <v>愛知県刈谷市</v>
      </c>
      <c r="B43" s="33" t="s">
        <v>236</v>
      </c>
      <c r="C43" s="136" t="s">
        <v>275</v>
      </c>
      <c r="D43" s="33" t="s">
        <v>2110</v>
      </c>
      <c r="F43" s="35" t="str">
        <f t="shared" si="1"/>
        <v>北海道中頓別町</v>
      </c>
      <c r="G43" s="35" t="s">
        <v>2004</v>
      </c>
      <c r="H43" s="35" t="s">
        <v>253</v>
      </c>
      <c r="I43" s="35" t="s">
        <v>2111</v>
      </c>
      <c r="K43" s="35" t="str">
        <f t="shared" si="2"/>
        <v>北海道北竜町</v>
      </c>
      <c r="L43" s="35" t="s">
        <v>2006</v>
      </c>
      <c r="M43" s="35" t="s">
        <v>253</v>
      </c>
      <c r="N43" s="35" t="s">
        <v>2112</v>
      </c>
    </row>
    <row r="44" spans="1:14">
      <c r="A44" s="136" t="str">
        <f t="shared" si="0"/>
        <v>愛知県豊田市</v>
      </c>
      <c r="B44" s="33" t="s">
        <v>236</v>
      </c>
      <c r="C44" s="136" t="s">
        <v>275</v>
      </c>
      <c r="D44" s="33" t="s">
        <v>2113</v>
      </c>
      <c r="F44" s="35" t="str">
        <f t="shared" si="1"/>
        <v>北海道幌延町</v>
      </c>
      <c r="G44" s="35" t="s">
        <v>2004</v>
      </c>
      <c r="H44" s="35" t="s">
        <v>253</v>
      </c>
      <c r="I44" s="35" t="s">
        <v>2114</v>
      </c>
      <c r="K44" s="35" t="str">
        <f t="shared" si="2"/>
        <v>北海道沼田町</v>
      </c>
      <c r="L44" s="35" t="s">
        <v>2006</v>
      </c>
      <c r="M44" s="35" t="s">
        <v>253</v>
      </c>
      <c r="N44" s="35" t="s">
        <v>2115</v>
      </c>
    </row>
    <row r="45" spans="1:14">
      <c r="A45" s="136" t="str">
        <f t="shared" si="0"/>
        <v>愛知県日進市</v>
      </c>
      <c r="B45" s="33" t="s">
        <v>236</v>
      </c>
      <c r="C45" s="136" t="s">
        <v>275</v>
      </c>
      <c r="D45" s="33" t="s">
        <v>2116</v>
      </c>
      <c r="F45" s="35" t="str">
        <f t="shared" si="1"/>
        <v>北海道美幌町</v>
      </c>
      <c r="G45" s="35" t="s">
        <v>2004</v>
      </c>
      <c r="H45" s="35" t="s">
        <v>253</v>
      </c>
      <c r="I45" s="35" t="s">
        <v>2990</v>
      </c>
      <c r="K45" s="35" t="str">
        <f t="shared" si="2"/>
        <v>北海道幌加内町</v>
      </c>
      <c r="L45" s="35" t="s">
        <v>2006</v>
      </c>
      <c r="M45" s="35" t="s">
        <v>253</v>
      </c>
      <c r="N45" s="35" t="s">
        <v>2117</v>
      </c>
    </row>
    <row r="46" spans="1:14">
      <c r="A46" s="136" t="str">
        <f t="shared" si="0"/>
        <v>京都府長岡京市</v>
      </c>
      <c r="B46" s="33" t="s">
        <v>236</v>
      </c>
      <c r="C46" s="136" t="s">
        <v>278</v>
      </c>
      <c r="D46" s="33" t="s">
        <v>2118</v>
      </c>
      <c r="F46" s="35" t="str">
        <f t="shared" si="1"/>
        <v>北海道津別町</v>
      </c>
      <c r="G46" s="35" t="s">
        <v>2004</v>
      </c>
      <c r="H46" s="35" t="s">
        <v>253</v>
      </c>
      <c r="I46" s="35" t="s">
        <v>2991</v>
      </c>
      <c r="K46" s="35" t="str">
        <f t="shared" si="2"/>
        <v>北海道鷹栖町</v>
      </c>
      <c r="L46" s="35" t="s">
        <v>2006</v>
      </c>
      <c r="M46" s="35" t="s">
        <v>253</v>
      </c>
      <c r="N46" s="35" t="s">
        <v>2119</v>
      </c>
    </row>
    <row r="47" spans="1:14">
      <c r="A47" s="136" t="str">
        <f t="shared" si="0"/>
        <v>大阪府大阪市</v>
      </c>
      <c r="B47" s="33" t="s">
        <v>236</v>
      </c>
      <c r="C47" s="136" t="s">
        <v>279</v>
      </c>
      <c r="D47" s="33" t="s">
        <v>2120</v>
      </c>
      <c r="F47" s="35" t="str">
        <f t="shared" si="1"/>
        <v>北海道大空町</v>
      </c>
      <c r="G47" s="35" t="s">
        <v>2004</v>
      </c>
      <c r="H47" s="35" t="s">
        <v>253</v>
      </c>
      <c r="I47" s="35" t="s">
        <v>2992</v>
      </c>
      <c r="K47" s="35" t="str">
        <f t="shared" si="2"/>
        <v>北海道当麻町</v>
      </c>
      <c r="L47" s="35" t="s">
        <v>2006</v>
      </c>
      <c r="M47" s="35" t="s">
        <v>253</v>
      </c>
      <c r="N47" s="35" t="s">
        <v>2076</v>
      </c>
    </row>
    <row r="48" spans="1:14">
      <c r="A48" s="136" t="str">
        <f t="shared" si="0"/>
        <v>大阪府守口市</v>
      </c>
      <c r="B48" s="33" t="s">
        <v>236</v>
      </c>
      <c r="C48" s="136" t="s">
        <v>279</v>
      </c>
      <c r="D48" s="33" t="s">
        <v>2121</v>
      </c>
      <c r="F48" s="35" t="str">
        <f t="shared" si="1"/>
        <v>北海道清里町</v>
      </c>
      <c r="G48" s="35" t="s">
        <v>2004</v>
      </c>
      <c r="H48" s="35" t="s">
        <v>253</v>
      </c>
      <c r="I48" s="35" t="s">
        <v>2122</v>
      </c>
      <c r="K48" s="35" t="str">
        <f t="shared" si="2"/>
        <v>北海道愛別町</v>
      </c>
      <c r="L48" s="35" t="s">
        <v>2006</v>
      </c>
      <c r="M48" s="35" t="s">
        <v>253</v>
      </c>
      <c r="N48" s="35" t="s">
        <v>2070</v>
      </c>
    </row>
    <row r="49" spans="1:14">
      <c r="A49" s="136" t="str">
        <f t="shared" si="0"/>
        <v>茨城県守谷市</v>
      </c>
      <c r="B49" s="33" t="s">
        <v>2993</v>
      </c>
      <c r="C49" s="136" t="s">
        <v>260</v>
      </c>
      <c r="D49" s="33" t="s">
        <v>2123</v>
      </c>
      <c r="F49" s="35" t="str">
        <f t="shared" si="1"/>
        <v>北海道小清水町</v>
      </c>
      <c r="G49" s="35" t="s">
        <v>2004</v>
      </c>
      <c r="H49" s="35" t="s">
        <v>253</v>
      </c>
      <c r="I49" s="35" t="s">
        <v>2124</v>
      </c>
      <c r="K49" s="35" t="str">
        <f t="shared" si="2"/>
        <v>北海道上川町</v>
      </c>
      <c r="L49" s="35" t="s">
        <v>2006</v>
      </c>
      <c r="M49" s="35" t="s">
        <v>253</v>
      </c>
      <c r="N49" s="35" t="s">
        <v>2125</v>
      </c>
    </row>
    <row r="50" spans="1:14">
      <c r="A50" s="136" t="str">
        <f t="shared" si="0"/>
        <v>埼玉県さいたま市</v>
      </c>
      <c r="B50" s="33" t="s">
        <v>2993</v>
      </c>
      <c r="C50" s="136" t="s">
        <v>263</v>
      </c>
      <c r="D50" s="33" t="s">
        <v>2126</v>
      </c>
      <c r="F50" s="35" t="str">
        <f t="shared" si="1"/>
        <v>北海道訓子府町</v>
      </c>
      <c r="G50" s="35" t="s">
        <v>2004</v>
      </c>
      <c r="H50" s="35" t="s">
        <v>253</v>
      </c>
      <c r="I50" s="35" t="s">
        <v>2994</v>
      </c>
      <c r="K50" s="35" t="str">
        <f t="shared" si="2"/>
        <v>北海道東川町</v>
      </c>
      <c r="L50" s="35" t="s">
        <v>2006</v>
      </c>
      <c r="M50" s="35" t="s">
        <v>253</v>
      </c>
      <c r="N50" s="35" t="s">
        <v>2127</v>
      </c>
    </row>
    <row r="51" spans="1:14">
      <c r="A51" s="136" t="str">
        <f t="shared" si="0"/>
        <v>埼玉県蕨市</v>
      </c>
      <c r="B51" s="33" t="s">
        <v>2993</v>
      </c>
      <c r="C51" s="136" t="s">
        <v>263</v>
      </c>
      <c r="D51" s="33" t="s">
        <v>2128</v>
      </c>
      <c r="F51" s="35" t="str">
        <f t="shared" si="1"/>
        <v>北海道置戸町</v>
      </c>
      <c r="G51" s="35" t="s">
        <v>2004</v>
      </c>
      <c r="H51" s="35" t="s">
        <v>253</v>
      </c>
      <c r="I51" s="35" t="s">
        <v>2995</v>
      </c>
      <c r="K51" s="35" t="str">
        <f t="shared" si="2"/>
        <v>北海道美瑛町</v>
      </c>
      <c r="L51" s="35" t="s">
        <v>2006</v>
      </c>
      <c r="M51" s="35" t="s">
        <v>253</v>
      </c>
      <c r="N51" s="35" t="s">
        <v>2093</v>
      </c>
    </row>
    <row r="52" spans="1:14">
      <c r="A52" s="136" t="str">
        <f t="shared" si="0"/>
        <v>埼玉県志木市</v>
      </c>
      <c r="B52" s="33" t="s">
        <v>2993</v>
      </c>
      <c r="C52" s="136" t="s">
        <v>263</v>
      </c>
      <c r="D52" s="33" t="s">
        <v>2129</v>
      </c>
      <c r="F52" s="35" t="str">
        <f t="shared" si="1"/>
        <v>北海道佐呂間町</v>
      </c>
      <c r="G52" s="35" t="s">
        <v>2004</v>
      </c>
      <c r="H52" s="35" t="s">
        <v>253</v>
      </c>
      <c r="I52" s="35" t="s">
        <v>2996</v>
      </c>
      <c r="K52" s="35" t="str">
        <f t="shared" si="2"/>
        <v>北海道和寒町</v>
      </c>
      <c r="L52" s="35" t="s">
        <v>2006</v>
      </c>
      <c r="M52" s="35" t="s">
        <v>253</v>
      </c>
      <c r="N52" s="35" t="s">
        <v>2073</v>
      </c>
    </row>
    <row r="53" spans="1:14">
      <c r="A53" s="136" t="str">
        <f t="shared" si="0"/>
        <v>千葉県千葉市</v>
      </c>
      <c r="B53" s="33" t="s">
        <v>2993</v>
      </c>
      <c r="C53" s="136" t="s">
        <v>264</v>
      </c>
      <c r="D53" s="33" t="s">
        <v>2130</v>
      </c>
      <c r="F53" s="35" t="str">
        <f t="shared" si="1"/>
        <v>北海道遠軽町</v>
      </c>
      <c r="G53" s="35" t="s">
        <v>2004</v>
      </c>
      <c r="H53" s="35" t="s">
        <v>253</v>
      </c>
      <c r="I53" s="35" t="s">
        <v>2131</v>
      </c>
      <c r="K53" s="35" t="str">
        <f t="shared" si="2"/>
        <v>北海道剣淵町</v>
      </c>
      <c r="L53" s="35" t="s">
        <v>2006</v>
      </c>
      <c r="M53" s="35" t="s">
        <v>253</v>
      </c>
      <c r="N53" s="35" t="s">
        <v>2068</v>
      </c>
    </row>
    <row r="54" spans="1:14">
      <c r="A54" s="136" t="str">
        <f t="shared" si="0"/>
        <v>千葉県成田市</v>
      </c>
      <c r="B54" s="33" t="s">
        <v>3068</v>
      </c>
      <c r="C54" s="136" t="s">
        <v>264</v>
      </c>
      <c r="D54" s="33" t="s">
        <v>2132</v>
      </c>
      <c r="F54" s="35" t="str">
        <f t="shared" si="1"/>
        <v>北海道湧別町</v>
      </c>
      <c r="G54" s="35" t="s">
        <v>2004</v>
      </c>
      <c r="H54" s="35" t="s">
        <v>253</v>
      </c>
      <c r="I54" s="35" t="s">
        <v>2133</v>
      </c>
      <c r="K54" s="35" t="str">
        <f t="shared" si="2"/>
        <v>北海道下川町</v>
      </c>
      <c r="L54" s="35" t="s">
        <v>2006</v>
      </c>
      <c r="M54" s="35" t="s">
        <v>253</v>
      </c>
      <c r="N54" s="35" t="s">
        <v>2065</v>
      </c>
    </row>
    <row r="55" spans="1:14">
      <c r="A55" s="136" t="str">
        <f t="shared" si="0"/>
        <v>千葉県習志野市</v>
      </c>
      <c r="B55" s="33" t="s">
        <v>2993</v>
      </c>
      <c r="C55" s="136" t="s">
        <v>264</v>
      </c>
      <c r="D55" s="33" t="s">
        <v>2134</v>
      </c>
      <c r="F55" s="35" t="str">
        <f t="shared" si="1"/>
        <v>北海道滝上町</v>
      </c>
      <c r="G55" s="35" t="s">
        <v>2004</v>
      </c>
      <c r="H55" s="35" t="s">
        <v>253</v>
      </c>
      <c r="I55" s="35" t="s">
        <v>2135</v>
      </c>
      <c r="K55" s="35" t="str">
        <f t="shared" si="2"/>
        <v>北海道新得町</v>
      </c>
      <c r="L55" s="35" t="s">
        <v>2006</v>
      </c>
      <c r="M55" s="35" t="s">
        <v>253</v>
      </c>
      <c r="N55" s="35" t="s">
        <v>2136</v>
      </c>
    </row>
    <row r="56" spans="1:14">
      <c r="A56" s="136" t="str">
        <f t="shared" si="0"/>
        <v>東京都八王子市</v>
      </c>
      <c r="B56" s="33" t="s">
        <v>2993</v>
      </c>
      <c r="C56" s="136" t="s">
        <v>265</v>
      </c>
      <c r="D56" s="33" t="s">
        <v>2137</v>
      </c>
      <c r="F56" s="35" t="str">
        <f t="shared" si="1"/>
        <v>北海道興部町</v>
      </c>
      <c r="G56" s="35" t="s">
        <v>2004</v>
      </c>
      <c r="H56" s="35" t="s">
        <v>253</v>
      </c>
      <c r="I56" s="35" t="s">
        <v>2138</v>
      </c>
      <c r="K56" s="35" t="str">
        <f t="shared" si="2"/>
        <v>北海道南富良野町</v>
      </c>
      <c r="L56" s="35" t="s">
        <v>2006</v>
      </c>
      <c r="M56" s="35" t="s">
        <v>253</v>
      </c>
      <c r="N56" s="35" t="s">
        <v>2102</v>
      </c>
    </row>
    <row r="57" spans="1:14">
      <c r="A57" s="136" t="str">
        <f t="shared" si="0"/>
        <v>東京都青梅市</v>
      </c>
      <c r="B57" s="33" t="s">
        <v>3069</v>
      </c>
      <c r="C57" s="136" t="s">
        <v>265</v>
      </c>
      <c r="D57" s="33" t="s">
        <v>2139</v>
      </c>
      <c r="F57" s="35" t="str">
        <f t="shared" si="1"/>
        <v>北海道西興部村</v>
      </c>
      <c r="G57" s="35" t="s">
        <v>2004</v>
      </c>
      <c r="H57" s="35" t="s">
        <v>253</v>
      </c>
      <c r="I57" s="35" t="s">
        <v>2140</v>
      </c>
      <c r="K57" s="35" t="str">
        <f t="shared" si="2"/>
        <v>北海道占冠村</v>
      </c>
      <c r="L57" s="35" t="s">
        <v>2006</v>
      </c>
      <c r="M57" s="35" t="s">
        <v>253</v>
      </c>
      <c r="N57" s="35" t="s">
        <v>2105</v>
      </c>
    </row>
    <row r="58" spans="1:14">
      <c r="A58" s="136" t="str">
        <f t="shared" si="0"/>
        <v>東京都府中市</v>
      </c>
      <c r="B58" s="33" t="s">
        <v>2993</v>
      </c>
      <c r="C58" s="136" t="s">
        <v>265</v>
      </c>
      <c r="D58" s="33" t="s">
        <v>2141</v>
      </c>
      <c r="F58" s="35" t="str">
        <f t="shared" si="1"/>
        <v>北海道厚真町</v>
      </c>
      <c r="G58" s="35" t="s">
        <v>2004</v>
      </c>
      <c r="H58" s="35" t="s">
        <v>253</v>
      </c>
      <c r="I58" s="35" t="s">
        <v>2142</v>
      </c>
      <c r="K58" s="35" t="str">
        <f t="shared" si="2"/>
        <v>北海道美深町</v>
      </c>
      <c r="L58" s="35" t="s">
        <v>2006</v>
      </c>
      <c r="M58" s="35" t="s">
        <v>253</v>
      </c>
      <c r="N58" s="35" t="s">
        <v>2143</v>
      </c>
    </row>
    <row r="59" spans="1:14">
      <c r="A59" s="136" t="str">
        <f t="shared" si="0"/>
        <v>東京都昭島市</v>
      </c>
      <c r="B59" s="33" t="s">
        <v>2993</v>
      </c>
      <c r="C59" s="136" t="s">
        <v>265</v>
      </c>
      <c r="D59" s="33" t="s">
        <v>2144</v>
      </c>
      <c r="F59" s="35" t="str">
        <f t="shared" si="1"/>
        <v>北海道安平町</v>
      </c>
      <c r="G59" s="35" t="s">
        <v>2004</v>
      </c>
      <c r="H59" s="35" t="s">
        <v>253</v>
      </c>
      <c r="I59" s="35" t="s">
        <v>2145</v>
      </c>
      <c r="K59" s="35" t="str">
        <f t="shared" si="2"/>
        <v>北海道音威子府村</v>
      </c>
      <c r="L59" s="35" t="s">
        <v>2006</v>
      </c>
      <c r="M59" s="35" t="s">
        <v>253</v>
      </c>
      <c r="N59" s="35" t="s">
        <v>2146</v>
      </c>
    </row>
    <row r="60" spans="1:14">
      <c r="A60" s="136" t="str">
        <f t="shared" si="0"/>
        <v>東京都小金井市</v>
      </c>
      <c r="B60" s="33" t="s">
        <v>2993</v>
      </c>
      <c r="C60" s="136" t="s">
        <v>265</v>
      </c>
      <c r="D60" s="33" t="s">
        <v>2147</v>
      </c>
      <c r="F60" s="35" t="str">
        <f t="shared" si="1"/>
        <v>北海道平取町</v>
      </c>
      <c r="G60" s="35" t="s">
        <v>2004</v>
      </c>
      <c r="H60" s="35" t="s">
        <v>253</v>
      </c>
      <c r="I60" s="35" t="s">
        <v>2148</v>
      </c>
      <c r="K60" s="35" t="str">
        <f t="shared" si="2"/>
        <v>北海道中川町</v>
      </c>
      <c r="L60" s="35" t="s">
        <v>2006</v>
      </c>
      <c r="M60" s="35" t="s">
        <v>253</v>
      </c>
      <c r="N60" s="35" t="s">
        <v>2057</v>
      </c>
    </row>
    <row r="61" spans="1:14">
      <c r="A61" s="136" t="str">
        <f t="shared" si="0"/>
        <v>東京都東村山市</v>
      </c>
      <c r="B61" s="33" t="s">
        <v>2993</v>
      </c>
      <c r="C61" s="136" t="s">
        <v>265</v>
      </c>
      <c r="D61" s="33" t="s">
        <v>2149</v>
      </c>
      <c r="F61" s="35" t="str">
        <f t="shared" si="1"/>
        <v>北海道音更町</v>
      </c>
      <c r="G61" s="35" t="s">
        <v>2004</v>
      </c>
      <c r="H61" s="35" t="s">
        <v>253</v>
      </c>
      <c r="I61" s="35" t="s">
        <v>2997</v>
      </c>
      <c r="K61" s="35" t="str">
        <f t="shared" si="2"/>
        <v>北海道増毛町</v>
      </c>
      <c r="L61" s="35" t="s">
        <v>2006</v>
      </c>
      <c r="M61" s="35" t="s">
        <v>253</v>
      </c>
      <c r="N61" s="35" t="s">
        <v>2150</v>
      </c>
    </row>
    <row r="62" spans="1:14">
      <c r="A62" s="136" t="str">
        <f t="shared" si="0"/>
        <v>東京都国立市</v>
      </c>
      <c r="B62" s="33" t="s">
        <v>2993</v>
      </c>
      <c r="C62" s="136" t="s">
        <v>265</v>
      </c>
      <c r="D62" s="33" t="s">
        <v>2151</v>
      </c>
      <c r="F62" s="35" t="str">
        <f t="shared" si="1"/>
        <v>北海道士幌町</v>
      </c>
      <c r="G62" s="35" t="s">
        <v>2004</v>
      </c>
      <c r="H62" s="35" t="s">
        <v>253</v>
      </c>
      <c r="I62" s="35" t="s">
        <v>1974</v>
      </c>
      <c r="K62" s="35" t="str">
        <f t="shared" si="2"/>
        <v>北海道小平町</v>
      </c>
      <c r="L62" s="35" t="s">
        <v>2006</v>
      </c>
      <c r="M62" s="35" t="s">
        <v>253</v>
      </c>
      <c r="N62" s="35" t="s">
        <v>2152</v>
      </c>
    </row>
    <row r="63" spans="1:14">
      <c r="A63" s="136" t="str">
        <f t="shared" si="0"/>
        <v>東京都福生市</v>
      </c>
      <c r="B63" s="33" t="s">
        <v>2993</v>
      </c>
      <c r="C63" s="136" t="s">
        <v>265</v>
      </c>
      <c r="D63" s="33" t="s">
        <v>2153</v>
      </c>
      <c r="F63" s="35" t="str">
        <f t="shared" si="1"/>
        <v>北海道上士幌町</v>
      </c>
      <c r="G63" s="35" t="s">
        <v>2004</v>
      </c>
      <c r="H63" s="35" t="s">
        <v>253</v>
      </c>
      <c r="I63" s="35" t="s">
        <v>1975</v>
      </c>
      <c r="K63" s="35" t="str">
        <f t="shared" si="2"/>
        <v>北海道苫前町</v>
      </c>
      <c r="L63" s="35" t="s">
        <v>2006</v>
      </c>
      <c r="M63" s="35" t="s">
        <v>253</v>
      </c>
      <c r="N63" s="35" t="s">
        <v>2154</v>
      </c>
    </row>
    <row r="64" spans="1:14">
      <c r="A64" s="136" t="str">
        <f t="shared" si="0"/>
        <v>東京都稲城市</v>
      </c>
      <c r="B64" s="33" t="s">
        <v>2993</v>
      </c>
      <c r="C64" s="136" t="s">
        <v>265</v>
      </c>
      <c r="D64" s="33" t="s">
        <v>2155</v>
      </c>
      <c r="F64" s="35" t="str">
        <f t="shared" si="1"/>
        <v>北海道鹿追町</v>
      </c>
      <c r="G64" s="35" t="s">
        <v>2004</v>
      </c>
      <c r="H64" s="35" t="s">
        <v>253</v>
      </c>
      <c r="I64" s="35" t="s">
        <v>1976</v>
      </c>
      <c r="K64" s="35" t="str">
        <f t="shared" si="2"/>
        <v>北海道羽幌町</v>
      </c>
      <c r="L64" s="35" t="s">
        <v>2006</v>
      </c>
      <c r="M64" s="35" t="s">
        <v>253</v>
      </c>
      <c r="N64" s="35" t="s">
        <v>2156</v>
      </c>
    </row>
    <row r="65" spans="1:14">
      <c r="A65" s="136" t="str">
        <f t="shared" si="0"/>
        <v>東京都西東京市</v>
      </c>
      <c r="B65" s="33" t="s">
        <v>2993</v>
      </c>
      <c r="C65" s="136" t="s">
        <v>265</v>
      </c>
      <c r="D65" s="33" t="s">
        <v>2157</v>
      </c>
      <c r="F65" s="35" t="str">
        <f t="shared" si="1"/>
        <v>北海道清水町</v>
      </c>
      <c r="G65" s="35" t="s">
        <v>2004</v>
      </c>
      <c r="H65" s="35" t="s">
        <v>253</v>
      </c>
      <c r="I65" s="35" t="s">
        <v>2158</v>
      </c>
      <c r="K65" s="35" t="str">
        <f t="shared" si="2"/>
        <v>北海道初山別村</v>
      </c>
      <c r="L65" s="35" t="s">
        <v>2006</v>
      </c>
      <c r="M65" s="35" t="s">
        <v>253</v>
      </c>
      <c r="N65" s="35" t="s">
        <v>2159</v>
      </c>
    </row>
    <row r="66" spans="1:14">
      <c r="A66" s="137" t="str">
        <f>CONCATENATE(C66,D66)</f>
        <v>東京都三鷹市</v>
      </c>
      <c r="B66" s="107" t="s">
        <v>2999</v>
      </c>
      <c r="C66" s="137" t="s">
        <v>265</v>
      </c>
      <c r="D66" s="138" t="s">
        <v>2311</v>
      </c>
      <c r="F66" s="35" t="str">
        <f t="shared" si="1"/>
        <v>北海道芽室町</v>
      </c>
      <c r="G66" s="35" t="s">
        <v>2004</v>
      </c>
      <c r="H66" s="35" t="s">
        <v>253</v>
      </c>
      <c r="I66" s="35" t="s">
        <v>1978</v>
      </c>
      <c r="K66" s="35" t="str">
        <f t="shared" si="2"/>
        <v>北海道遠別町</v>
      </c>
      <c r="L66" s="35" t="s">
        <v>2006</v>
      </c>
      <c r="M66" s="35" t="s">
        <v>253</v>
      </c>
      <c r="N66" s="35" t="s">
        <v>2161</v>
      </c>
    </row>
    <row r="67" spans="1:14">
      <c r="A67" s="136" t="str">
        <f t="shared" si="0"/>
        <v>神奈川県鎌倉市</v>
      </c>
      <c r="B67" s="33" t="s">
        <v>2993</v>
      </c>
      <c r="C67" s="136" t="s">
        <v>266</v>
      </c>
      <c r="D67" s="33" t="s">
        <v>2160</v>
      </c>
      <c r="F67" s="35" t="str">
        <f t="shared" ref="F67:F130" si="4">CONCATENATE(H67,I67)</f>
        <v>北海道中札内村</v>
      </c>
      <c r="G67" s="35" t="s">
        <v>2004</v>
      </c>
      <c r="H67" s="35" t="s">
        <v>253</v>
      </c>
      <c r="I67" s="35" t="s">
        <v>1979</v>
      </c>
      <c r="K67" s="35" t="str">
        <f t="shared" ref="K67:K130" si="5">CONCATENATE(M67,N67)</f>
        <v>北海道天塩町</v>
      </c>
      <c r="L67" s="35" t="s">
        <v>2006</v>
      </c>
      <c r="M67" s="35" t="s">
        <v>253</v>
      </c>
      <c r="N67" s="35" t="s">
        <v>2163</v>
      </c>
    </row>
    <row r="68" spans="1:14">
      <c r="A68" s="136" t="str">
        <f t="shared" ref="A68:A131" si="6">CONCATENATE(C68,D68)</f>
        <v>神奈川県逗子市</v>
      </c>
      <c r="B68" s="33" t="s">
        <v>2993</v>
      </c>
      <c r="C68" s="136" t="s">
        <v>266</v>
      </c>
      <c r="D68" s="33" t="s">
        <v>2162</v>
      </c>
      <c r="F68" s="35" t="str">
        <f t="shared" si="4"/>
        <v>北海道更別村</v>
      </c>
      <c r="G68" s="35" t="s">
        <v>2004</v>
      </c>
      <c r="H68" s="35" t="s">
        <v>253</v>
      </c>
      <c r="I68" s="35" t="s">
        <v>1980</v>
      </c>
      <c r="K68" s="35" t="str">
        <f t="shared" si="5"/>
        <v>北海道幌延町</v>
      </c>
      <c r="L68" s="35" t="s">
        <v>2006</v>
      </c>
      <c r="M68" s="35" t="s">
        <v>253</v>
      </c>
      <c r="N68" s="35" t="s">
        <v>2114</v>
      </c>
    </row>
    <row r="69" spans="1:14">
      <c r="A69" s="136" t="str">
        <f t="shared" si="6"/>
        <v>静岡県裾野市</v>
      </c>
      <c r="B69" s="33" t="s">
        <v>3070</v>
      </c>
      <c r="C69" s="136" t="s">
        <v>274</v>
      </c>
      <c r="D69" s="33" t="s">
        <v>2164</v>
      </c>
      <c r="F69" s="35" t="str">
        <f t="shared" si="4"/>
        <v>北海道大樹町</v>
      </c>
      <c r="G69" s="35" t="s">
        <v>2004</v>
      </c>
      <c r="H69" s="35" t="s">
        <v>253</v>
      </c>
      <c r="I69" s="35" t="s">
        <v>2166</v>
      </c>
      <c r="K69" s="35" t="str">
        <f t="shared" si="5"/>
        <v>北海道豊富町</v>
      </c>
      <c r="L69" s="35" t="s">
        <v>2006</v>
      </c>
      <c r="M69" s="35" t="s">
        <v>253</v>
      </c>
      <c r="N69" s="35" t="s">
        <v>2167</v>
      </c>
    </row>
    <row r="70" spans="1:14">
      <c r="A70" s="136" t="str">
        <f t="shared" si="6"/>
        <v>愛知県名古屋市</v>
      </c>
      <c r="B70" s="33" t="s">
        <v>2993</v>
      </c>
      <c r="C70" s="136" t="s">
        <v>275</v>
      </c>
      <c r="D70" s="33" t="s">
        <v>2165</v>
      </c>
      <c r="F70" s="35" t="str">
        <f t="shared" si="4"/>
        <v>北海道幕別町</v>
      </c>
      <c r="G70" s="35" t="s">
        <v>2004</v>
      </c>
      <c r="H70" s="35" t="s">
        <v>253</v>
      </c>
      <c r="I70" s="35" t="s">
        <v>1983</v>
      </c>
      <c r="K70" s="35" t="str">
        <f t="shared" si="5"/>
        <v>北海道猿払村</v>
      </c>
      <c r="L70" s="35" t="s">
        <v>2006</v>
      </c>
      <c r="M70" s="35" t="s">
        <v>253</v>
      </c>
      <c r="N70" s="35" t="s">
        <v>2169</v>
      </c>
    </row>
    <row r="71" spans="1:14">
      <c r="A71" s="136" t="str">
        <f t="shared" si="6"/>
        <v>愛知県豊明市</v>
      </c>
      <c r="B71" s="33" t="s">
        <v>2993</v>
      </c>
      <c r="C71" s="136" t="s">
        <v>275</v>
      </c>
      <c r="D71" s="33" t="s">
        <v>2168</v>
      </c>
      <c r="F71" s="35" t="str">
        <f t="shared" si="4"/>
        <v>北海道池田町</v>
      </c>
      <c r="G71" s="35" t="s">
        <v>2004</v>
      </c>
      <c r="H71" s="35" t="s">
        <v>253</v>
      </c>
      <c r="I71" s="35" t="s">
        <v>786</v>
      </c>
      <c r="K71" s="35" t="str">
        <f t="shared" si="5"/>
        <v>北海道浜頓別町</v>
      </c>
      <c r="L71" s="35" t="s">
        <v>2006</v>
      </c>
      <c r="M71" s="35" t="s">
        <v>253</v>
      </c>
      <c r="N71" s="35" t="s">
        <v>2171</v>
      </c>
    </row>
    <row r="72" spans="1:14">
      <c r="A72" s="136" t="str">
        <f t="shared" si="6"/>
        <v>大阪府池田市</v>
      </c>
      <c r="B72" s="33" t="s">
        <v>3069</v>
      </c>
      <c r="C72" s="136" t="s">
        <v>279</v>
      </c>
      <c r="D72" s="33" t="s">
        <v>2170</v>
      </c>
      <c r="F72" s="35" t="str">
        <f t="shared" si="4"/>
        <v>北海道豊頃町</v>
      </c>
      <c r="G72" s="35" t="s">
        <v>2004</v>
      </c>
      <c r="H72" s="35" t="s">
        <v>253</v>
      </c>
      <c r="I72" s="35" t="s">
        <v>1984</v>
      </c>
      <c r="K72" s="35" t="str">
        <f t="shared" si="5"/>
        <v>北海道中頓別町</v>
      </c>
      <c r="L72" s="35" t="s">
        <v>2006</v>
      </c>
      <c r="M72" s="35" t="s">
        <v>253</v>
      </c>
      <c r="N72" s="35" t="s">
        <v>2173</v>
      </c>
    </row>
    <row r="73" spans="1:14">
      <c r="A73" s="136" t="str">
        <f t="shared" si="6"/>
        <v>大阪府高槻市</v>
      </c>
      <c r="B73" s="33" t="s">
        <v>3070</v>
      </c>
      <c r="C73" s="136" t="s">
        <v>279</v>
      </c>
      <c r="D73" s="33" t="s">
        <v>2172</v>
      </c>
      <c r="F73" s="35" t="str">
        <f t="shared" si="4"/>
        <v>北海道本別町</v>
      </c>
      <c r="G73" s="35" t="s">
        <v>2004</v>
      </c>
      <c r="H73" s="35" t="s">
        <v>253</v>
      </c>
      <c r="I73" s="35" t="s">
        <v>1985</v>
      </c>
      <c r="K73" s="35" t="str">
        <f t="shared" si="5"/>
        <v>北海道枝幸町</v>
      </c>
      <c r="L73" s="35" t="s">
        <v>2006</v>
      </c>
      <c r="M73" s="35" t="s">
        <v>253</v>
      </c>
      <c r="N73" s="35" t="s">
        <v>2175</v>
      </c>
    </row>
    <row r="74" spans="1:14">
      <c r="A74" s="136" t="str">
        <f t="shared" si="6"/>
        <v>大阪府大東市</v>
      </c>
      <c r="B74" s="33" t="s">
        <v>2993</v>
      </c>
      <c r="C74" s="136" t="s">
        <v>279</v>
      </c>
      <c r="D74" s="33" t="s">
        <v>2174</v>
      </c>
      <c r="F74" s="35" t="str">
        <f t="shared" si="4"/>
        <v>北海道足寄町</v>
      </c>
      <c r="G74" s="35" t="s">
        <v>2004</v>
      </c>
      <c r="H74" s="35" t="s">
        <v>253</v>
      </c>
      <c r="I74" s="35" t="s">
        <v>2177</v>
      </c>
      <c r="K74" s="35" t="str">
        <f t="shared" si="5"/>
        <v>北海道津別町</v>
      </c>
      <c r="L74" s="35" t="s">
        <v>2006</v>
      </c>
      <c r="M74" s="35" t="s">
        <v>253</v>
      </c>
      <c r="N74" s="35" t="s">
        <v>2178</v>
      </c>
    </row>
    <row r="75" spans="1:14">
      <c r="A75" s="136" t="str">
        <f t="shared" si="6"/>
        <v>大阪府門真市</v>
      </c>
      <c r="B75" s="33" t="s">
        <v>2993</v>
      </c>
      <c r="C75" s="136" t="s">
        <v>279</v>
      </c>
      <c r="D75" s="33" t="s">
        <v>2176</v>
      </c>
      <c r="F75" s="35" t="str">
        <f t="shared" si="4"/>
        <v>北海道陸別町</v>
      </c>
      <c r="G75" s="35" t="s">
        <v>2004</v>
      </c>
      <c r="H75" s="35" t="s">
        <v>253</v>
      </c>
      <c r="I75" s="35" t="s">
        <v>2180</v>
      </c>
      <c r="K75" s="35" t="str">
        <f t="shared" si="5"/>
        <v>北海道清里町</v>
      </c>
      <c r="L75" s="35" t="s">
        <v>2006</v>
      </c>
      <c r="M75" s="35" t="s">
        <v>253</v>
      </c>
      <c r="N75" s="35" t="s">
        <v>2122</v>
      </c>
    </row>
    <row r="76" spans="1:14">
      <c r="A76" s="136" t="str">
        <f t="shared" si="6"/>
        <v>大阪府高石市</v>
      </c>
      <c r="B76" s="33" t="s">
        <v>2993</v>
      </c>
      <c r="C76" s="136" t="s">
        <v>279</v>
      </c>
      <c r="D76" s="33" t="s">
        <v>2179</v>
      </c>
      <c r="F76" s="35" t="str">
        <f t="shared" si="4"/>
        <v>北海道浦幌町</v>
      </c>
      <c r="G76" s="35" t="s">
        <v>2004</v>
      </c>
      <c r="H76" s="35" t="s">
        <v>253</v>
      </c>
      <c r="I76" s="35" t="s">
        <v>2182</v>
      </c>
      <c r="K76" s="35" t="str">
        <f t="shared" si="5"/>
        <v>北海道滝上町</v>
      </c>
      <c r="L76" s="35" t="s">
        <v>2006</v>
      </c>
      <c r="M76" s="35" t="s">
        <v>253</v>
      </c>
      <c r="N76" s="35" t="s">
        <v>2183</v>
      </c>
    </row>
    <row r="77" spans="1:14">
      <c r="A77" s="136" t="str">
        <f t="shared" si="6"/>
        <v>大阪府大阪狭山市</v>
      </c>
      <c r="B77" s="33" t="s">
        <v>2993</v>
      </c>
      <c r="C77" s="136" t="s">
        <v>279</v>
      </c>
      <c r="D77" s="33" t="s">
        <v>2181</v>
      </c>
      <c r="F77" s="35" t="str">
        <f t="shared" si="4"/>
        <v>北海道標茶町</v>
      </c>
      <c r="G77" s="35" t="s">
        <v>2004</v>
      </c>
      <c r="H77" s="35" t="s">
        <v>253</v>
      </c>
      <c r="I77" s="35" t="s">
        <v>2185</v>
      </c>
      <c r="K77" s="35" t="str">
        <f t="shared" si="5"/>
        <v>北海道興部町</v>
      </c>
      <c r="L77" s="35" t="s">
        <v>2006</v>
      </c>
      <c r="M77" s="35" t="s">
        <v>253</v>
      </c>
      <c r="N77" s="35" t="s">
        <v>2138</v>
      </c>
    </row>
    <row r="78" spans="1:14">
      <c r="A78" s="136" t="str">
        <f t="shared" si="6"/>
        <v>兵庫県西宮市</v>
      </c>
      <c r="B78" s="33" t="s">
        <v>2993</v>
      </c>
      <c r="C78" s="136" t="s">
        <v>280</v>
      </c>
      <c r="D78" s="33" t="s">
        <v>2184</v>
      </c>
      <c r="F78" s="35" t="str">
        <f t="shared" si="4"/>
        <v>北海道弟子屈町</v>
      </c>
      <c r="G78" s="35" t="s">
        <v>2004</v>
      </c>
      <c r="H78" s="35" t="s">
        <v>253</v>
      </c>
      <c r="I78" s="35" t="s">
        <v>2187</v>
      </c>
      <c r="K78" s="35" t="str">
        <f t="shared" si="5"/>
        <v>北海道西興部村</v>
      </c>
      <c r="L78" s="35" t="s">
        <v>2006</v>
      </c>
      <c r="M78" s="35" t="s">
        <v>253</v>
      </c>
      <c r="N78" s="35" t="s">
        <v>2188</v>
      </c>
    </row>
    <row r="79" spans="1:14">
      <c r="A79" s="136" t="str">
        <f t="shared" si="6"/>
        <v>兵庫県芦屋市</v>
      </c>
      <c r="B79" s="33" t="s">
        <v>2993</v>
      </c>
      <c r="C79" s="136" t="s">
        <v>280</v>
      </c>
      <c r="D79" s="33" t="s">
        <v>2186</v>
      </c>
      <c r="F79" s="35" t="str">
        <f t="shared" si="4"/>
        <v>北海道鶴居村</v>
      </c>
      <c r="G79" s="35" t="s">
        <v>2004</v>
      </c>
      <c r="H79" s="35" t="s">
        <v>253</v>
      </c>
      <c r="I79" s="35" t="s">
        <v>2190</v>
      </c>
      <c r="K79" s="35" t="str">
        <f t="shared" si="5"/>
        <v>北海道雄武町</v>
      </c>
      <c r="L79" s="35" t="s">
        <v>2006</v>
      </c>
      <c r="M79" s="35" t="s">
        <v>253</v>
      </c>
      <c r="N79" s="35" t="s">
        <v>2191</v>
      </c>
    </row>
    <row r="80" spans="1:14">
      <c r="A80" s="136" t="str">
        <f t="shared" si="6"/>
        <v>兵庫県宝塚市</v>
      </c>
      <c r="B80" s="33" t="s">
        <v>2993</v>
      </c>
      <c r="C80" s="136" t="s">
        <v>280</v>
      </c>
      <c r="D80" s="33" t="s">
        <v>2189</v>
      </c>
      <c r="F80" s="35" t="str">
        <f t="shared" si="4"/>
        <v>北海道別海町</v>
      </c>
      <c r="G80" s="35" t="s">
        <v>2004</v>
      </c>
      <c r="H80" s="35" t="s">
        <v>253</v>
      </c>
      <c r="I80" s="35" t="s">
        <v>2193</v>
      </c>
      <c r="K80" s="35" t="str">
        <f t="shared" si="5"/>
        <v>北海道中標津町</v>
      </c>
      <c r="L80" s="35" t="s">
        <v>2006</v>
      </c>
      <c r="M80" s="35" t="s">
        <v>253</v>
      </c>
      <c r="N80" s="35" t="s">
        <v>2194</v>
      </c>
    </row>
    <row r="81" spans="1:14">
      <c r="A81" s="136" t="str">
        <f t="shared" si="6"/>
        <v>茨城県牛久市</v>
      </c>
      <c r="B81" s="33" t="s">
        <v>3071</v>
      </c>
      <c r="C81" s="136" t="s">
        <v>260</v>
      </c>
      <c r="D81" s="33" t="s">
        <v>2192</v>
      </c>
      <c r="F81" s="35" t="str">
        <f t="shared" si="4"/>
        <v>北海道中標津町</v>
      </c>
      <c r="G81" s="35" t="s">
        <v>2004</v>
      </c>
      <c r="H81" s="35" t="s">
        <v>253</v>
      </c>
      <c r="I81" s="35" t="s">
        <v>2196</v>
      </c>
      <c r="K81" s="35" t="str">
        <f t="shared" si="5"/>
        <v>北海道標津町</v>
      </c>
      <c r="L81" s="35" t="s">
        <v>2006</v>
      </c>
      <c r="M81" s="35" t="s">
        <v>253</v>
      </c>
      <c r="N81" s="35" t="s">
        <v>2197</v>
      </c>
    </row>
    <row r="82" spans="1:14">
      <c r="A82" s="136" t="str">
        <f t="shared" si="6"/>
        <v>埼玉県東松山市</v>
      </c>
      <c r="B82" s="33" t="s">
        <v>3071</v>
      </c>
      <c r="C82" s="136" t="s">
        <v>263</v>
      </c>
      <c r="D82" s="33" t="s">
        <v>2195</v>
      </c>
      <c r="F82" s="35" t="str">
        <f t="shared" si="4"/>
        <v>北海道札幌市</v>
      </c>
      <c r="G82" s="33" t="s">
        <v>2199</v>
      </c>
      <c r="H82" s="35" t="s">
        <v>253</v>
      </c>
      <c r="I82" s="33" t="s">
        <v>2200</v>
      </c>
      <c r="K82" s="35" t="str">
        <f t="shared" si="5"/>
        <v>青森県青森市</v>
      </c>
      <c r="L82" s="35" t="s">
        <v>2006</v>
      </c>
      <c r="M82" s="35" t="s">
        <v>254</v>
      </c>
      <c r="N82" s="35" t="s">
        <v>2201</v>
      </c>
    </row>
    <row r="83" spans="1:14">
      <c r="A83" s="136" t="str">
        <f t="shared" si="6"/>
        <v>埼玉県狭山市</v>
      </c>
      <c r="B83" s="33" t="s">
        <v>59</v>
      </c>
      <c r="C83" s="136" t="s">
        <v>263</v>
      </c>
      <c r="D83" s="33" t="s">
        <v>2198</v>
      </c>
      <c r="F83" s="35" t="str">
        <f t="shared" si="4"/>
        <v>北海道小樽市</v>
      </c>
      <c r="G83" s="33" t="s">
        <v>2199</v>
      </c>
      <c r="H83" s="35" t="s">
        <v>253</v>
      </c>
      <c r="I83" s="35" t="s">
        <v>2203</v>
      </c>
      <c r="K83" s="35" t="str">
        <f t="shared" si="5"/>
        <v>青森県黒石市</v>
      </c>
      <c r="L83" s="35" t="s">
        <v>2006</v>
      </c>
      <c r="M83" s="35" t="s">
        <v>254</v>
      </c>
      <c r="N83" s="35" t="s">
        <v>2204</v>
      </c>
    </row>
    <row r="84" spans="1:14">
      <c r="A84" s="136" t="str">
        <f t="shared" si="6"/>
        <v>埼玉県朝霞市</v>
      </c>
      <c r="B84" s="33" t="s">
        <v>3071</v>
      </c>
      <c r="C84" s="136" t="s">
        <v>263</v>
      </c>
      <c r="D84" s="33" t="s">
        <v>2202</v>
      </c>
      <c r="F84" s="35" t="str">
        <f t="shared" si="4"/>
        <v>北海道釧路市</v>
      </c>
      <c r="G84" s="33" t="s">
        <v>2199</v>
      </c>
      <c r="H84" s="35" t="s">
        <v>253</v>
      </c>
      <c r="I84" s="35" t="s">
        <v>2206</v>
      </c>
      <c r="K84" s="35" t="str">
        <f t="shared" si="5"/>
        <v>青森県平内町</v>
      </c>
      <c r="L84" s="35" t="s">
        <v>2006</v>
      </c>
      <c r="M84" s="35" t="s">
        <v>254</v>
      </c>
      <c r="N84" s="35" t="s">
        <v>2207</v>
      </c>
    </row>
    <row r="85" spans="1:14">
      <c r="A85" s="136" t="str">
        <f t="shared" si="6"/>
        <v>埼玉県ふじみ野市</v>
      </c>
      <c r="B85" s="33" t="s">
        <v>59</v>
      </c>
      <c r="C85" s="136" t="s">
        <v>263</v>
      </c>
      <c r="D85" s="33" t="s">
        <v>2205</v>
      </c>
      <c r="F85" s="35" t="str">
        <f t="shared" si="4"/>
        <v>北海道岩見沢市</v>
      </c>
      <c r="G85" s="33" t="s">
        <v>2199</v>
      </c>
      <c r="H85" s="35" t="s">
        <v>253</v>
      </c>
      <c r="I85" s="35" t="s">
        <v>2209</v>
      </c>
      <c r="K85" s="35" t="str">
        <f t="shared" si="5"/>
        <v>青森県今別町</v>
      </c>
      <c r="L85" s="35" t="s">
        <v>2006</v>
      </c>
      <c r="M85" s="35" t="s">
        <v>254</v>
      </c>
      <c r="N85" s="35" t="s">
        <v>2210</v>
      </c>
    </row>
    <row r="86" spans="1:14">
      <c r="A86" s="136" t="str">
        <f t="shared" si="6"/>
        <v>千葉県船橋市</v>
      </c>
      <c r="B86" s="33" t="s">
        <v>59</v>
      </c>
      <c r="C86" s="136" t="s">
        <v>264</v>
      </c>
      <c r="D86" s="33" t="s">
        <v>2208</v>
      </c>
      <c r="F86" s="35" t="str">
        <f t="shared" si="4"/>
        <v>北海道網走市</v>
      </c>
      <c r="G86" s="33" t="s">
        <v>2199</v>
      </c>
      <c r="H86" s="35" t="s">
        <v>253</v>
      </c>
      <c r="I86" s="35" t="s">
        <v>2212</v>
      </c>
      <c r="K86" s="35" t="str">
        <f t="shared" si="5"/>
        <v>青森県蓬田村</v>
      </c>
      <c r="L86" s="35" t="s">
        <v>2006</v>
      </c>
      <c r="M86" s="35" t="s">
        <v>254</v>
      </c>
      <c r="N86" s="35" t="s">
        <v>2213</v>
      </c>
    </row>
    <row r="87" spans="1:14">
      <c r="A87" s="136" t="str">
        <f t="shared" si="6"/>
        <v>千葉県浦安市</v>
      </c>
      <c r="B87" s="33" t="s">
        <v>3072</v>
      </c>
      <c r="C87" s="136" t="s">
        <v>264</v>
      </c>
      <c r="D87" s="33" t="s">
        <v>2211</v>
      </c>
      <c r="F87" s="35" t="str">
        <f t="shared" si="4"/>
        <v>北海道留萌市</v>
      </c>
      <c r="G87" s="33" t="s">
        <v>2199</v>
      </c>
      <c r="H87" s="35" t="s">
        <v>253</v>
      </c>
      <c r="I87" s="35" t="s">
        <v>2007</v>
      </c>
      <c r="K87" s="35" t="str">
        <f t="shared" si="5"/>
        <v>青森県鰺ヶ沢町</v>
      </c>
      <c r="L87" s="35" t="s">
        <v>2006</v>
      </c>
      <c r="M87" s="35" t="s">
        <v>254</v>
      </c>
      <c r="N87" s="35" t="s">
        <v>2998</v>
      </c>
    </row>
    <row r="88" spans="1:14">
      <c r="A88" s="136" t="str">
        <f t="shared" si="6"/>
        <v>東京都立川市</v>
      </c>
      <c r="B88" s="33" t="s">
        <v>59</v>
      </c>
      <c r="C88" s="136" t="s">
        <v>265</v>
      </c>
      <c r="D88" s="33" t="s">
        <v>2214</v>
      </c>
      <c r="F88" s="35" t="str">
        <f t="shared" si="4"/>
        <v>北海道稚内市</v>
      </c>
      <c r="G88" s="33" t="s">
        <v>2199</v>
      </c>
      <c r="H88" s="35" t="s">
        <v>253</v>
      </c>
      <c r="I88" s="35" t="s">
        <v>2010</v>
      </c>
      <c r="K88" s="35" t="str">
        <f t="shared" si="5"/>
        <v>青森県西目屋村</v>
      </c>
      <c r="L88" s="35" t="s">
        <v>2006</v>
      </c>
      <c r="M88" s="35" t="s">
        <v>254</v>
      </c>
      <c r="N88" s="35" t="s">
        <v>2216</v>
      </c>
    </row>
    <row r="89" spans="1:14">
      <c r="A89" s="136" t="str">
        <f t="shared" si="6"/>
        <v>東京都東久留米市</v>
      </c>
      <c r="B89" s="33" t="s">
        <v>59</v>
      </c>
      <c r="C89" s="136" t="s">
        <v>265</v>
      </c>
      <c r="D89" s="33" t="s">
        <v>2215</v>
      </c>
      <c r="F89" s="35" t="str">
        <f t="shared" si="4"/>
        <v>北海道美唄市</v>
      </c>
      <c r="G89" s="33" t="s">
        <v>2199</v>
      </c>
      <c r="H89" s="35" t="s">
        <v>253</v>
      </c>
      <c r="I89" s="35" t="s">
        <v>2013</v>
      </c>
      <c r="K89" s="35" t="str">
        <f t="shared" si="5"/>
        <v>青森県野辺地町</v>
      </c>
      <c r="L89" s="35" t="s">
        <v>2006</v>
      </c>
      <c r="M89" s="35" t="s">
        <v>254</v>
      </c>
      <c r="N89" s="35" t="s">
        <v>2218</v>
      </c>
    </row>
    <row r="90" spans="1:14">
      <c r="A90" s="136" t="str">
        <f t="shared" si="6"/>
        <v>東京都東大和市</v>
      </c>
      <c r="B90" s="33" t="s">
        <v>59</v>
      </c>
      <c r="C90" s="136" t="s">
        <v>265</v>
      </c>
      <c r="D90" s="33" t="s">
        <v>2217</v>
      </c>
      <c r="F90" s="35" t="str">
        <f t="shared" si="4"/>
        <v>北海道芦別市</v>
      </c>
      <c r="G90" s="33" t="s">
        <v>2199</v>
      </c>
      <c r="H90" s="35" t="s">
        <v>253</v>
      </c>
      <c r="I90" s="35" t="s">
        <v>2017</v>
      </c>
      <c r="K90" s="35" t="str">
        <f t="shared" si="5"/>
        <v>岩手県西和賀町</v>
      </c>
      <c r="L90" s="35" t="s">
        <v>2006</v>
      </c>
      <c r="M90" s="35" t="s">
        <v>255</v>
      </c>
      <c r="N90" s="35" t="s">
        <v>2220</v>
      </c>
    </row>
    <row r="91" spans="1:14">
      <c r="A91" s="136" t="str">
        <f t="shared" si="6"/>
        <v>神奈川県相模原市</v>
      </c>
      <c r="B91" s="33" t="s">
        <v>59</v>
      </c>
      <c r="C91" s="136" t="s">
        <v>266</v>
      </c>
      <c r="D91" s="33" t="s">
        <v>2219</v>
      </c>
      <c r="F91" s="35" t="str">
        <f t="shared" si="4"/>
        <v>北海道江別市</v>
      </c>
      <c r="G91" s="33" t="s">
        <v>2199</v>
      </c>
      <c r="H91" s="35" t="s">
        <v>253</v>
      </c>
      <c r="I91" s="35" t="s">
        <v>2222</v>
      </c>
      <c r="K91" s="35" t="str">
        <f t="shared" si="5"/>
        <v>秋田県湯沢市</v>
      </c>
      <c r="L91" s="35" t="s">
        <v>2006</v>
      </c>
      <c r="M91" s="35" t="s">
        <v>257</v>
      </c>
      <c r="N91" s="35" t="s">
        <v>2223</v>
      </c>
    </row>
    <row r="92" spans="1:14">
      <c r="A92" s="136" t="str">
        <f t="shared" si="6"/>
        <v>神奈川県藤沢市</v>
      </c>
      <c r="B92" s="33" t="s">
        <v>59</v>
      </c>
      <c r="C92" s="136" t="s">
        <v>266</v>
      </c>
      <c r="D92" s="33" t="s">
        <v>2221</v>
      </c>
      <c r="F92" s="35" t="str">
        <f t="shared" si="4"/>
        <v>北海道紋別市</v>
      </c>
      <c r="G92" s="33" t="s">
        <v>2199</v>
      </c>
      <c r="H92" s="35" t="s">
        <v>253</v>
      </c>
      <c r="I92" s="35" t="s">
        <v>2225</v>
      </c>
      <c r="K92" s="35" t="str">
        <f t="shared" si="5"/>
        <v>秋田県上小阿仁村</v>
      </c>
      <c r="L92" s="35" t="s">
        <v>2006</v>
      </c>
      <c r="M92" s="35" t="s">
        <v>257</v>
      </c>
      <c r="N92" s="35" t="s">
        <v>2226</v>
      </c>
    </row>
    <row r="93" spans="1:14">
      <c r="A93" s="136" t="str">
        <f t="shared" si="6"/>
        <v>神奈川県海老名市</v>
      </c>
      <c r="B93" s="33" t="s">
        <v>59</v>
      </c>
      <c r="C93" s="136" t="s">
        <v>266</v>
      </c>
      <c r="D93" s="33" t="s">
        <v>2224</v>
      </c>
      <c r="F93" s="35" t="str">
        <f t="shared" si="4"/>
        <v>北海道三笠市</v>
      </c>
      <c r="G93" s="33" t="s">
        <v>2199</v>
      </c>
      <c r="H93" s="35" t="s">
        <v>253</v>
      </c>
      <c r="I93" s="35" t="s">
        <v>2026</v>
      </c>
      <c r="K93" s="35" t="str">
        <f t="shared" si="5"/>
        <v>秋田県藤里町</v>
      </c>
      <c r="L93" s="35" t="s">
        <v>2006</v>
      </c>
      <c r="M93" s="35" t="s">
        <v>257</v>
      </c>
      <c r="N93" s="35" t="s">
        <v>2228</v>
      </c>
    </row>
    <row r="94" spans="1:14">
      <c r="A94" s="136" t="str">
        <f t="shared" si="6"/>
        <v>神奈川県座間市</v>
      </c>
      <c r="B94" s="33" t="s">
        <v>59</v>
      </c>
      <c r="C94" s="136" t="s">
        <v>266</v>
      </c>
      <c r="D94" s="33" t="s">
        <v>2227</v>
      </c>
      <c r="F94" s="35" t="str">
        <f t="shared" si="4"/>
        <v>北海道根室市</v>
      </c>
      <c r="G94" s="33" t="s">
        <v>2199</v>
      </c>
      <c r="H94" s="35" t="s">
        <v>253</v>
      </c>
      <c r="I94" s="35" t="s">
        <v>2230</v>
      </c>
      <c r="K94" s="35" t="str">
        <f t="shared" si="5"/>
        <v>秋田県羽後町</v>
      </c>
      <c r="L94" s="35" t="s">
        <v>2006</v>
      </c>
      <c r="M94" s="35" t="s">
        <v>257</v>
      </c>
      <c r="N94" s="35" t="s">
        <v>2231</v>
      </c>
    </row>
    <row r="95" spans="1:14">
      <c r="A95" s="136" t="str">
        <f t="shared" si="6"/>
        <v>神奈川県愛川町</v>
      </c>
      <c r="B95" s="33" t="s">
        <v>3073</v>
      </c>
      <c r="C95" s="136" t="s">
        <v>266</v>
      </c>
      <c r="D95" s="33" t="s">
        <v>2229</v>
      </c>
      <c r="F95" s="35" t="str">
        <f t="shared" si="4"/>
        <v>北海道千歳市</v>
      </c>
      <c r="G95" s="33" t="s">
        <v>2199</v>
      </c>
      <c r="H95" s="35" t="s">
        <v>253</v>
      </c>
      <c r="I95" s="35" t="s">
        <v>2233</v>
      </c>
      <c r="K95" s="35" t="str">
        <f t="shared" si="5"/>
        <v>秋田県東成瀬村</v>
      </c>
      <c r="L95" s="35" t="s">
        <v>2006</v>
      </c>
      <c r="M95" s="35" t="s">
        <v>257</v>
      </c>
      <c r="N95" s="35" t="s">
        <v>2234</v>
      </c>
    </row>
    <row r="96" spans="1:14">
      <c r="A96" s="136" t="str">
        <f t="shared" si="6"/>
        <v>三重県鈴鹿市</v>
      </c>
      <c r="B96" s="33" t="s">
        <v>3073</v>
      </c>
      <c r="C96" s="136" t="s">
        <v>276</v>
      </c>
      <c r="D96" s="33" t="s">
        <v>2232</v>
      </c>
      <c r="F96" s="35" t="str">
        <f t="shared" si="4"/>
        <v>北海道滝川市</v>
      </c>
      <c r="G96" s="33" t="s">
        <v>2199</v>
      </c>
      <c r="H96" s="35" t="s">
        <v>253</v>
      </c>
      <c r="I96" s="35" t="s">
        <v>2029</v>
      </c>
      <c r="K96" s="35" t="str">
        <f t="shared" si="5"/>
        <v>山形県米沢市</v>
      </c>
      <c r="L96" s="35" t="s">
        <v>2006</v>
      </c>
      <c r="M96" s="35" t="s">
        <v>258</v>
      </c>
      <c r="N96" s="35" t="s">
        <v>2236</v>
      </c>
    </row>
    <row r="97" spans="1:14">
      <c r="A97" s="136" t="str">
        <f t="shared" si="6"/>
        <v>京都府京田辺市</v>
      </c>
      <c r="B97" s="33" t="s">
        <v>3072</v>
      </c>
      <c r="C97" s="136" t="s">
        <v>278</v>
      </c>
      <c r="D97" s="33" t="s">
        <v>2235</v>
      </c>
      <c r="F97" s="35" t="str">
        <f t="shared" si="4"/>
        <v>北海道砂川市</v>
      </c>
      <c r="G97" s="33" t="s">
        <v>2199</v>
      </c>
      <c r="H97" s="35" t="s">
        <v>253</v>
      </c>
      <c r="I97" s="35" t="s">
        <v>2032</v>
      </c>
      <c r="K97" s="35" t="str">
        <f t="shared" si="5"/>
        <v>山形県新庄市</v>
      </c>
      <c r="L97" s="35" t="s">
        <v>2006</v>
      </c>
      <c r="M97" s="35" t="s">
        <v>258</v>
      </c>
      <c r="N97" s="35" t="s">
        <v>2238</v>
      </c>
    </row>
    <row r="98" spans="1:14">
      <c r="A98" s="136" t="str">
        <f t="shared" si="6"/>
        <v>大阪府豊中市</v>
      </c>
      <c r="B98" s="33" t="s">
        <v>59</v>
      </c>
      <c r="C98" s="136" t="s">
        <v>279</v>
      </c>
      <c r="D98" s="33" t="s">
        <v>2237</v>
      </c>
      <c r="F98" s="35" t="str">
        <f t="shared" si="4"/>
        <v>北海道恵庭市</v>
      </c>
      <c r="G98" s="33" t="s">
        <v>2199</v>
      </c>
      <c r="H98" s="35" t="s">
        <v>253</v>
      </c>
      <c r="I98" s="35" t="s">
        <v>2240</v>
      </c>
      <c r="K98" s="35" t="str">
        <f t="shared" si="5"/>
        <v>山形県上山市</v>
      </c>
      <c r="L98" s="35" t="s">
        <v>2006</v>
      </c>
      <c r="M98" s="35" t="s">
        <v>258</v>
      </c>
      <c r="N98" s="35" t="s">
        <v>2241</v>
      </c>
    </row>
    <row r="99" spans="1:14">
      <c r="A99" s="136" t="str">
        <f t="shared" si="6"/>
        <v>大阪府吹田市</v>
      </c>
      <c r="B99" s="33" t="s">
        <v>3073</v>
      </c>
      <c r="C99" s="136" t="s">
        <v>279</v>
      </c>
      <c r="D99" s="33" t="s">
        <v>2239</v>
      </c>
      <c r="F99" s="35" t="str">
        <f t="shared" si="4"/>
        <v>北海道伊達市</v>
      </c>
      <c r="G99" s="33" t="s">
        <v>2199</v>
      </c>
      <c r="H99" s="35" t="s">
        <v>253</v>
      </c>
      <c r="I99" s="35" t="s">
        <v>2243</v>
      </c>
      <c r="K99" s="35" t="str">
        <f t="shared" si="5"/>
        <v>山形県村山市</v>
      </c>
      <c r="L99" s="35" t="s">
        <v>2006</v>
      </c>
      <c r="M99" s="35" t="s">
        <v>258</v>
      </c>
      <c r="N99" s="35" t="s">
        <v>2244</v>
      </c>
    </row>
    <row r="100" spans="1:14">
      <c r="A100" s="136" t="str">
        <f t="shared" si="6"/>
        <v>大阪府寝屋川市</v>
      </c>
      <c r="B100" s="33" t="s">
        <v>3073</v>
      </c>
      <c r="C100" s="136" t="s">
        <v>279</v>
      </c>
      <c r="D100" s="33" t="s">
        <v>2242</v>
      </c>
      <c r="F100" s="35" t="str">
        <f t="shared" si="4"/>
        <v>北海道北広島市</v>
      </c>
      <c r="G100" s="33" t="s">
        <v>2199</v>
      </c>
      <c r="H100" s="35" t="s">
        <v>253</v>
      </c>
      <c r="I100" s="35" t="s">
        <v>2246</v>
      </c>
      <c r="K100" s="35" t="str">
        <f t="shared" si="5"/>
        <v>山形県長井市</v>
      </c>
      <c r="L100" s="35" t="s">
        <v>2006</v>
      </c>
      <c r="M100" s="35" t="s">
        <v>258</v>
      </c>
      <c r="N100" s="35" t="s">
        <v>2247</v>
      </c>
    </row>
    <row r="101" spans="1:14">
      <c r="A101" s="136" t="str">
        <f t="shared" si="6"/>
        <v>大阪府松原市</v>
      </c>
      <c r="B101" s="33" t="s">
        <v>59</v>
      </c>
      <c r="C101" s="136" t="s">
        <v>279</v>
      </c>
      <c r="D101" s="33" t="s">
        <v>2245</v>
      </c>
      <c r="F101" s="35" t="str">
        <f t="shared" si="4"/>
        <v>北海道石狩市</v>
      </c>
      <c r="G101" s="33" t="s">
        <v>2199</v>
      </c>
      <c r="H101" s="35" t="s">
        <v>253</v>
      </c>
      <c r="I101" s="35" t="s">
        <v>2249</v>
      </c>
      <c r="K101" s="35" t="str">
        <f t="shared" si="5"/>
        <v>山形県尾花沢市</v>
      </c>
      <c r="L101" s="35" t="s">
        <v>2006</v>
      </c>
      <c r="M101" s="35" t="s">
        <v>258</v>
      </c>
      <c r="N101" s="35" t="s">
        <v>2250</v>
      </c>
    </row>
    <row r="102" spans="1:14">
      <c r="A102" s="136" t="str">
        <f t="shared" si="6"/>
        <v>大阪府箕面市</v>
      </c>
      <c r="B102" s="33" t="s">
        <v>59</v>
      </c>
      <c r="C102" s="136" t="s">
        <v>279</v>
      </c>
      <c r="D102" s="33" t="s">
        <v>2248</v>
      </c>
      <c r="F102" s="35" t="str">
        <f t="shared" si="4"/>
        <v>北海道当別町</v>
      </c>
      <c r="G102" s="33" t="s">
        <v>2199</v>
      </c>
      <c r="H102" s="35" t="s">
        <v>253</v>
      </c>
      <c r="I102" s="35" t="s">
        <v>2040</v>
      </c>
      <c r="K102" s="35" t="str">
        <f t="shared" si="5"/>
        <v>山形県南陽市</v>
      </c>
      <c r="L102" s="35" t="s">
        <v>2006</v>
      </c>
      <c r="M102" s="35" t="s">
        <v>258</v>
      </c>
      <c r="N102" s="35" t="s">
        <v>2252</v>
      </c>
    </row>
    <row r="103" spans="1:14">
      <c r="A103" s="136" t="str">
        <f t="shared" si="6"/>
        <v>大阪府羽曳野市</v>
      </c>
      <c r="B103" s="33" t="s">
        <v>59</v>
      </c>
      <c r="C103" s="136" t="s">
        <v>279</v>
      </c>
      <c r="D103" s="33" t="s">
        <v>2251</v>
      </c>
      <c r="F103" s="35" t="str">
        <f t="shared" si="4"/>
        <v>北海道新篠津村</v>
      </c>
      <c r="G103" s="33" t="s">
        <v>2199</v>
      </c>
      <c r="H103" s="35" t="s">
        <v>253</v>
      </c>
      <c r="I103" s="35" t="s">
        <v>2043</v>
      </c>
      <c r="K103" s="35" t="str">
        <f t="shared" si="5"/>
        <v>山形県西川町</v>
      </c>
      <c r="L103" s="35" t="s">
        <v>2006</v>
      </c>
      <c r="M103" s="35" t="s">
        <v>258</v>
      </c>
      <c r="N103" s="35" t="s">
        <v>2254</v>
      </c>
    </row>
    <row r="104" spans="1:14">
      <c r="A104" s="136" t="str">
        <f t="shared" si="6"/>
        <v>兵庫県神戸市</v>
      </c>
      <c r="B104" s="33" t="s">
        <v>59</v>
      </c>
      <c r="C104" s="136" t="s">
        <v>280</v>
      </c>
      <c r="D104" s="33" t="s">
        <v>2253</v>
      </c>
      <c r="F104" s="35" t="str">
        <f t="shared" si="4"/>
        <v>北海道福島町</v>
      </c>
      <c r="G104" s="33" t="s">
        <v>2199</v>
      </c>
      <c r="H104" s="35" t="s">
        <v>253</v>
      </c>
      <c r="I104" s="35" t="s">
        <v>2256</v>
      </c>
      <c r="K104" s="35" t="str">
        <f t="shared" si="5"/>
        <v>山形県朝日町</v>
      </c>
      <c r="L104" s="35" t="s">
        <v>2006</v>
      </c>
      <c r="M104" s="35" t="s">
        <v>258</v>
      </c>
      <c r="N104" s="35" t="s">
        <v>2257</v>
      </c>
    </row>
    <row r="105" spans="1:14">
      <c r="A105" s="136" t="str">
        <f t="shared" si="6"/>
        <v>奈良県天理市</v>
      </c>
      <c r="B105" s="33" t="s">
        <v>59</v>
      </c>
      <c r="C105" s="136" t="s">
        <v>281</v>
      </c>
      <c r="D105" s="33" t="s">
        <v>2255</v>
      </c>
      <c r="F105" s="35" t="str">
        <f t="shared" si="4"/>
        <v>北海道八雲町</v>
      </c>
      <c r="G105" s="33" t="s">
        <v>2199</v>
      </c>
      <c r="H105" s="35" t="s">
        <v>253</v>
      </c>
      <c r="I105" s="35" t="s">
        <v>2049</v>
      </c>
      <c r="K105" s="35" t="str">
        <f t="shared" si="5"/>
        <v>山形県大江町</v>
      </c>
      <c r="L105" s="35" t="s">
        <v>2006</v>
      </c>
      <c r="M105" s="35" t="s">
        <v>258</v>
      </c>
      <c r="N105" s="35" t="s">
        <v>2259</v>
      </c>
    </row>
    <row r="106" spans="1:14">
      <c r="A106" s="136" t="str">
        <f t="shared" si="6"/>
        <v>宮城県多賀城市</v>
      </c>
      <c r="B106" s="33" t="s">
        <v>60</v>
      </c>
      <c r="C106" s="136" t="s">
        <v>256</v>
      </c>
      <c r="D106" s="33" t="s">
        <v>2258</v>
      </c>
      <c r="F106" s="35" t="str">
        <f t="shared" si="4"/>
        <v>北海道長万部町</v>
      </c>
      <c r="G106" s="33" t="s">
        <v>2199</v>
      </c>
      <c r="H106" s="35" t="s">
        <v>253</v>
      </c>
      <c r="I106" s="35" t="s">
        <v>2050</v>
      </c>
      <c r="K106" s="35" t="str">
        <f t="shared" si="5"/>
        <v>山形県大石田町</v>
      </c>
      <c r="L106" s="35" t="s">
        <v>2006</v>
      </c>
      <c r="M106" s="35" t="s">
        <v>258</v>
      </c>
      <c r="N106" s="35" t="s">
        <v>2261</v>
      </c>
    </row>
    <row r="107" spans="1:14">
      <c r="A107" s="136" t="str">
        <f t="shared" si="6"/>
        <v>茨城県水戸市</v>
      </c>
      <c r="B107" s="33" t="s">
        <v>60</v>
      </c>
      <c r="C107" s="136" t="s">
        <v>260</v>
      </c>
      <c r="D107" s="33" t="s">
        <v>2260</v>
      </c>
      <c r="F107" s="35" t="str">
        <f t="shared" si="4"/>
        <v>北海道今金町</v>
      </c>
      <c r="G107" s="33" t="s">
        <v>2199</v>
      </c>
      <c r="H107" s="35" t="s">
        <v>253</v>
      </c>
      <c r="I107" s="35" t="s">
        <v>2263</v>
      </c>
      <c r="K107" s="35" t="str">
        <f t="shared" si="5"/>
        <v>山形県金山町</v>
      </c>
      <c r="L107" s="35" t="s">
        <v>2006</v>
      </c>
      <c r="M107" s="35" t="s">
        <v>258</v>
      </c>
      <c r="N107" s="35" t="s">
        <v>2264</v>
      </c>
    </row>
    <row r="108" spans="1:14">
      <c r="A108" s="136" t="str">
        <f t="shared" si="6"/>
        <v>茨城県日立市</v>
      </c>
      <c r="B108" s="33" t="s">
        <v>60</v>
      </c>
      <c r="C108" s="136" t="s">
        <v>260</v>
      </c>
      <c r="D108" s="33" t="s">
        <v>2262</v>
      </c>
      <c r="F108" s="35" t="str">
        <f t="shared" si="4"/>
        <v>北海道せたな町</v>
      </c>
      <c r="G108" s="33" t="s">
        <v>2199</v>
      </c>
      <c r="H108" s="35" t="s">
        <v>253</v>
      </c>
      <c r="I108" s="35" t="s">
        <v>2266</v>
      </c>
      <c r="K108" s="35" t="str">
        <f t="shared" si="5"/>
        <v>山形県最上町</v>
      </c>
      <c r="L108" s="35" t="s">
        <v>2006</v>
      </c>
      <c r="M108" s="35" t="s">
        <v>258</v>
      </c>
      <c r="N108" s="35" t="s">
        <v>2267</v>
      </c>
    </row>
    <row r="109" spans="1:14">
      <c r="A109" s="136" t="str">
        <f t="shared" si="6"/>
        <v>茨城県土浦市</v>
      </c>
      <c r="B109" s="33" t="s">
        <v>60</v>
      </c>
      <c r="C109" s="136" t="s">
        <v>260</v>
      </c>
      <c r="D109" s="33" t="s">
        <v>2265</v>
      </c>
      <c r="F109" s="35" t="str">
        <f t="shared" si="4"/>
        <v>北海道島牧村</v>
      </c>
      <c r="G109" s="33" t="s">
        <v>2199</v>
      </c>
      <c r="H109" s="35" t="s">
        <v>253</v>
      </c>
      <c r="I109" s="35" t="s">
        <v>2268</v>
      </c>
      <c r="K109" s="35" t="str">
        <f t="shared" si="5"/>
        <v>山形県舟形町</v>
      </c>
      <c r="L109" s="35" t="s">
        <v>2006</v>
      </c>
      <c r="M109" s="35" t="s">
        <v>258</v>
      </c>
      <c r="N109" s="35" t="s">
        <v>2269</v>
      </c>
    </row>
    <row r="110" spans="1:14">
      <c r="A110" s="136" t="str">
        <f t="shared" si="6"/>
        <v>茨城県龍ケ崎市</v>
      </c>
      <c r="B110" s="33" t="s">
        <v>60</v>
      </c>
      <c r="C110" s="136" t="s">
        <v>260</v>
      </c>
      <c r="D110" s="33" t="s">
        <v>2953</v>
      </c>
      <c r="F110" s="35" t="str">
        <f t="shared" si="4"/>
        <v>北海道寿都町</v>
      </c>
      <c r="G110" s="33" t="s">
        <v>2199</v>
      </c>
      <c r="H110" s="35" t="s">
        <v>253</v>
      </c>
      <c r="I110" s="35" t="s">
        <v>2271</v>
      </c>
      <c r="K110" s="35" t="str">
        <f t="shared" si="5"/>
        <v>山形県真室川町</v>
      </c>
      <c r="L110" s="35" t="s">
        <v>2006</v>
      </c>
      <c r="M110" s="35" t="s">
        <v>258</v>
      </c>
      <c r="N110" s="35" t="s">
        <v>2272</v>
      </c>
    </row>
    <row r="111" spans="1:14">
      <c r="A111" s="136" t="str">
        <f t="shared" si="6"/>
        <v>茨城県稲敷市</v>
      </c>
      <c r="B111" s="33" t="s">
        <v>60</v>
      </c>
      <c r="C111" s="136" t="s">
        <v>260</v>
      </c>
      <c r="D111" s="33" t="s">
        <v>2270</v>
      </c>
      <c r="F111" s="35" t="str">
        <f t="shared" si="4"/>
        <v>北海道黒松内町</v>
      </c>
      <c r="G111" s="33" t="s">
        <v>2199</v>
      </c>
      <c r="H111" s="35" t="s">
        <v>253</v>
      </c>
      <c r="I111" s="35" t="s">
        <v>2274</v>
      </c>
      <c r="K111" s="35" t="str">
        <f t="shared" si="5"/>
        <v>山形県大蔵村</v>
      </c>
      <c r="L111" s="35" t="s">
        <v>2006</v>
      </c>
      <c r="M111" s="35" t="s">
        <v>258</v>
      </c>
      <c r="N111" s="35" t="s">
        <v>2275</v>
      </c>
    </row>
    <row r="112" spans="1:14">
      <c r="A112" s="136" t="str">
        <f t="shared" si="6"/>
        <v>茨城県石岡市</v>
      </c>
      <c r="B112" s="33" t="s">
        <v>60</v>
      </c>
      <c r="C112" s="136" t="s">
        <v>260</v>
      </c>
      <c r="D112" s="33" t="s">
        <v>2273</v>
      </c>
      <c r="F112" s="35" t="str">
        <f t="shared" si="4"/>
        <v>北海道蘭越町</v>
      </c>
      <c r="G112" s="33" t="s">
        <v>2199</v>
      </c>
      <c r="H112" s="35" t="s">
        <v>253</v>
      </c>
      <c r="I112" s="35" t="s">
        <v>2277</v>
      </c>
      <c r="K112" s="35" t="str">
        <f t="shared" si="5"/>
        <v>山形県鮭川村</v>
      </c>
      <c r="L112" s="35" t="s">
        <v>2006</v>
      </c>
      <c r="M112" s="35" t="s">
        <v>258</v>
      </c>
      <c r="N112" s="35" t="s">
        <v>2278</v>
      </c>
    </row>
    <row r="113" spans="1:14">
      <c r="A113" s="136" t="str">
        <f t="shared" si="6"/>
        <v>茨城県阿見町</v>
      </c>
      <c r="B113" s="33" t="s">
        <v>60</v>
      </c>
      <c r="C113" s="136" t="s">
        <v>260</v>
      </c>
      <c r="D113" s="33" t="s">
        <v>2276</v>
      </c>
      <c r="F113" s="35" t="str">
        <f t="shared" si="4"/>
        <v>北海道ニセコ町</v>
      </c>
      <c r="G113" s="33" t="s">
        <v>2199</v>
      </c>
      <c r="H113" s="35" t="s">
        <v>253</v>
      </c>
      <c r="I113" s="35" t="s">
        <v>2280</v>
      </c>
      <c r="K113" s="35" t="str">
        <f t="shared" si="5"/>
        <v>山形県戸沢村</v>
      </c>
      <c r="L113" s="35" t="s">
        <v>2006</v>
      </c>
      <c r="M113" s="35" t="s">
        <v>258</v>
      </c>
      <c r="N113" s="35" t="s">
        <v>2281</v>
      </c>
    </row>
    <row r="114" spans="1:14">
      <c r="A114" s="136" t="str">
        <f t="shared" si="6"/>
        <v>埼玉県新座市</v>
      </c>
      <c r="B114" s="33" t="s">
        <v>60</v>
      </c>
      <c r="C114" s="136" t="s">
        <v>263</v>
      </c>
      <c r="D114" s="33" t="s">
        <v>2279</v>
      </c>
      <c r="F114" s="35" t="str">
        <f t="shared" si="4"/>
        <v>北海道真狩村</v>
      </c>
      <c r="G114" s="33" t="s">
        <v>2199</v>
      </c>
      <c r="H114" s="35" t="s">
        <v>253</v>
      </c>
      <c r="I114" s="35" t="s">
        <v>2058</v>
      </c>
      <c r="K114" s="35" t="str">
        <f t="shared" si="5"/>
        <v>山形県高畠町</v>
      </c>
      <c r="L114" s="35" t="s">
        <v>2006</v>
      </c>
      <c r="M114" s="35" t="s">
        <v>258</v>
      </c>
      <c r="N114" s="35" t="s">
        <v>2283</v>
      </c>
    </row>
    <row r="115" spans="1:14">
      <c r="A115" s="136" t="str">
        <f t="shared" si="6"/>
        <v>埼玉県桶川市</v>
      </c>
      <c r="B115" s="33" t="s">
        <v>60</v>
      </c>
      <c r="C115" s="136" t="s">
        <v>263</v>
      </c>
      <c r="D115" s="33" t="s">
        <v>2282</v>
      </c>
      <c r="F115" s="35" t="str">
        <f t="shared" si="4"/>
        <v>北海道京極町</v>
      </c>
      <c r="G115" s="33" t="s">
        <v>2199</v>
      </c>
      <c r="H115" s="35" t="s">
        <v>253</v>
      </c>
      <c r="I115" s="35" t="s">
        <v>2066</v>
      </c>
      <c r="K115" s="35" t="str">
        <f t="shared" si="5"/>
        <v>山形県川西町</v>
      </c>
      <c r="L115" s="35" t="s">
        <v>2006</v>
      </c>
      <c r="M115" s="35" t="s">
        <v>258</v>
      </c>
      <c r="N115" s="35" t="s">
        <v>2285</v>
      </c>
    </row>
    <row r="116" spans="1:14">
      <c r="A116" s="136" t="str">
        <f t="shared" si="6"/>
        <v>埼玉県富士見市</v>
      </c>
      <c r="B116" s="33" t="s">
        <v>60</v>
      </c>
      <c r="C116" s="136" t="s">
        <v>263</v>
      </c>
      <c r="D116" s="33" t="s">
        <v>2284</v>
      </c>
      <c r="F116" s="35" t="str">
        <f t="shared" si="4"/>
        <v>北海道共和町</v>
      </c>
      <c r="G116" s="33" t="s">
        <v>2199</v>
      </c>
      <c r="H116" s="35" t="s">
        <v>253</v>
      </c>
      <c r="I116" s="35" t="s">
        <v>2074</v>
      </c>
      <c r="K116" s="35" t="str">
        <f t="shared" si="5"/>
        <v>山形県小国町</v>
      </c>
      <c r="L116" s="35" t="s">
        <v>2006</v>
      </c>
      <c r="M116" s="35" t="s">
        <v>258</v>
      </c>
      <c r="N116" s="35" t="s">
        <v>2287</v>
      </c>
    </row>
    <row r="117" spans="1:14">
      <c r="A117" s="136" t="str">
        <f t="shared" si="6"/>
        <v>埼玉県坂戸市</v>
      </c>
      <c r="B117" s="33" t="s">
        <v>3074</v>
      </c>
      <c r="C117" s="136" t="s">
        <v>263</v>
      </c>
      <c r="D117" s="33" t="s">
        <v>2286</v>
      </c>
      <c r="F117" s="35" t="str">
        <f t="shared" si="4"/>
        <v>北海道岩内町</v>
      </c>
      <c r="G117" s="33" t="s">
        <v>2199</v>
      </c>
      <c r="H117" s="35" t="s">
        <v>253</v>
      </c>
      <c r="I117" s="35" t="s">
        <v>2077</v>
      </c>
      <c r="K117" s="35" t="str">
        <f t="shared" si="5"/>
        <v>山形県白鷹町</v>
      </c>
      <c r="L117" s="35" t="s">
        <v>2006</v>
      </c>
      <c r="M117" s="35" t="s">
        <v>258</v>
      </c>
      <c r="N117" s="35" t="s">
        <v>2289</v>
      </c>
    </row>
    <row r="118" spans="1:14">
      <c r="A118" s="136" t="str">
        <f t="shared" si="6"/>
        <v>埼玉県鶴ヶ島市</v>
      </c>
      <c r="B118" s="33" t="s">
        <v>60</v>
      </c>
      <c r="C118" s="136" t="s">
        <v>263</v>
      </c>
      <c r="D118" s="33" t="s">
        <v>2288</v>
      </c>
      <c r="F118" s="35" t="str">
        <f t="shared" si="4"/>
        <v>北海道泊村</v>
      </c>
      <c r="G118" s="33" t="s">
        <v>2199</v>
      </c>
      <c r="H118" s="35" t="s">
        <v>253</v>
      </c>
      <c r="I118" s="35" t="s">
        <v>2291</v>
      </c>
      <c r="K118" s="35" t="str">
        <f t="shared" si="5"/>
        <v>山形県飯豊町</v>
      </c>
      <c r="L118" s="35" t="s">
        <v>2006</v>
      </c>
      <c r="M118" s="35" t="s">
        <v>258</v>
      </c>
      <c r="N118" s="35" t="s">
        <v>2292</v>
      </c>
    </row>
    <row r="119" spans="1:14">
      <c r="A119" s="136" t="str">
        <f t="shared" si="6"/>
        <v>千葉県市川市</v>
      </c>
      <c r="B119" s="33" t="s">
        <v>3074</v>
      </c>
      <c r="C119" s="136" t="s">
        <v>264</v>
      </c>
      <c r="D119" s="33" t="s">
        <v>2290</v>
      </c>
      <c r="F119" s="35" t="str">
        <f t="shared" si="4"/>
        <v>北海道神恵内村</v>
      </c>
      <c r="G119" s="33" t="s">
        <v>2199</v>
      </c>
      <c r="H119" s="35" t="s">
        <v>253</v>
      </c>
      <c r="I119" s="35" t="s">
        <v>2294</v>
      </c>
      <c r="K119" s="35" t="str">
        <f t="shared" si="5"/>
        <v>福島県下郷町</v>
      </c>
      <c r="L119" s="35" t="s">
        <v>2006</v>
      </c>
      <c r="M119" s="35" t="s">
        <v>259</v>
      </c>
      <c r="N119" s="35" t="s">
        <v>2295</v>
      </c>
    </row>
    <row r="120" spans="1:14">
      <c r="A120" s="136" t="str">
        <f t="shared" si="6"/>
        <v>千葉県松戸市</v>
      </c>
      <c r="B120" s="33" t="s">
        <v>60</v>
      </c>
      <c r="C120" s="136" t="s">
        <v>264</v>
      </c>
      <c r="D120" s="33" t="s">
        <v>2293</v>
      </c>
      <c r="F120" s="35" t="str">
        <f t="shared" si="4"/>
        <v>北海道積丹町</v>
      </c>
      <c r="G120" s="33" t="s">
        <v>2199</v>
      </c>
      <c r="H120" s="35" t="s">
        <v>253</v>
      </c>
      <c r="I120" s="35" t="s">
        <v>2297</v>
      </c>
      <c r="K120" s="35" t="str">
        <f t="shared" si="5"/>
        <v>福島県檜枝岐村</v>
      </c>
      <c r="L120" s="35" t="s">
        <v>2006</v>
      </c>
      <c r="M120" s="35" t="s">
        <v>259</v>
      </c>
      <c r="N120" s="35" t="s">
        <v>2298</v>
      </c>
    </row>
    <row r="121" spans="1:14">
      <c r="A121" s="136" t="str">
        <f t="shared" si="6"/>
        <v>千葉県佐倉市</v>
      </c>
      <c r="B121" s="33" t="s">
        <v>60</v>
      </c>
      <c r="C121" s="136" t="s">
        <v>264</v>
      </c>
      <c r="D121" s="33" t="s">
        <v>2296</v>
      </c>
      <c r="F121" s="35" t="str">
        <f t="shared" si="4"/>
        <v>北海道古平町</v>
      </c>
      <c r="G121" s="33" t="s">
        <v>2199</v>
      </c>
      <c r="H121" s="35" t="s">
        <v>253</v>
      </c>
      <c r="I121" s="35" t="s">
        <v>2300</v>
      </c>
      <c r="K121" s="35" t="str">
        <f t="shared" si="5"/>
        <v>福島県只見町</v>
      </c>
      <c r="L121" s="35" t="s">
        <v>2006</v>
      </c>
      <c r="M121" s="35" t="s">
        <v>259</v>
      </c>
      <c r="N121" s="35" t="s">
        <v>2301</v>
      </c>
    </row>
    <row r="122" spans="1:14">
      <c r="A122" s="136" t="str">
        <f t="shared" si="6"/>
        <v>千葉県市原市</v>
      </c>
      <c r="B122" s="33" t="s">
        <v>3074</v>
      </c>
      <c r="C122" s="136" t="s">
        <v>264</v>
      </c>
      <c r="D122" s="33" t="s">
        <v>2299</v>
      </c>
      <c r="F122" s="35" t="str">
        <f t="shared" si="4"/>
        <v>北海道仁木町</v>
      </c>
      <c r="G122" s="33" t="s">
        <v>2199</v>
      </c>
      <c r="H122" s="35" t="s">
        <v>253</v>
      </c>
      <c r="I122" s="35" t="s">
        <v>2303</v>
      </c>
      <c r="K122" s="35" t="str">
        <f t="shared" si="5"/>
        <v>福島県北塩原村</v>
      </c>
      <c r="L122" s="35" t="s">
        <v>2006</v>
      </c>
      <c r="M122" s="35" t="s">
        <v>259</v>
      </c>
      <c r="N122" s="35" t="s">
        <v>2304</v>
      </c>
    </row>
    <row r="123" spans="1:14">
      <c r="A123" s="136" t="str">
        <f t="shared" si="6"/>
        <v>千葉県八千代市</v>
      </c>
      <c r="B123" s="33" t="s">
        <v>60</v>
      </c>
      <c r="C123" s="136" t="s">
        <v>264</v>
      </c>
      <c r="D123" s="33" t="s">
        <v>2302</v>
      </c>
      <c r="F123" s="35" t="str">
        <f t="shared" si="4"/>
        <v>北海道余市町</v>
      </c>
      <c r="G123" s="33" t="s">
        <v>2199</v>
      </c>
      <c r="H123" s="35" t="s">
        <v>253</v>
      </c>
      <c r="I123" s="35" t="s">
        <v>2306</v>
      </c>
      <c r="K123" s="35" t="str">
        <f t="shared" si="5"/>
        <v>福島県西会津町</v>
      </c>
      <c r="L123" s="35" t="s">
        <v>2006</v>
      </c>
      <c r="M123" s="35" t="s">
        <v>259</v>
      </c>
      <c r="N123" s="35" t="s">
        <v>2307</v>
      </c>
    </row>
    <row r="124" spans="1:14">
      <c r="A124" s="136" t="str">
        <f t="shared" si="6"/>
        <v>千葉県富津市</v>
      </c>
      <c r="B124" s="33" t="s">
        <v>60</v>
      </c>
      <c r="C124" s="136" t="s">
        <v>264</v>
      </c>
      <c r="D124" s="33" t="s">
        <v>2305</v>
      </c>
      <c r="F124" s="35" t="str">
        <f t="shared" si="4"/>
        <v>北海道南幌町</v>
      </c>
      <c r="G124" s="33" t="s">
        <v>2199</v>
      </c>
      <c r="H124" s="35" t="s">
        <v>253</v>
      </c>
      <c r="I124" s="35" t="s">
        <v>2309</v>
      </c>
      <c r="K124" s="35" t="str">
        <f t="shared" si="5"/>
        <v>福島県磐梯町</v>
      </c>
      <c r="L124" s="35" t="s">
        <v>2006</v>
      </c>
      <c r="M124" s="35" t="s">
        <v>259</v>
      </c>
      <c r="N124" s="35" t="s">
        <v>2310</v>
      </c>
    </row>
    <row r="125" spans="1:14">
      <c r="A125" s="136" t="str">
        <f t="shared" si="6"/>
        <v>千葉県四街道市</v>
      </c>
      <c r="B125" s="33" t="s">
        <v>60</v>
      </c>
      <c r="C125" s="136" t="s">
        <v>264</v>
      </c>
      <c r="D125" s="33" t="s">
        <v>2308</v>
      </c>
      <c r="F125" s="35" t="str">
        <f t="shared" si="4"/>
        <v>北海道奈井江町</v>
      </c>
      <c r="G125" s="33" t="s">
        <v>2199</v>
      </c>
      <c r="H125" s="35" t="s">
        <v>253</v>
      </c>
      <c r="I125" s="35" t="s">
        <v>2312</v>
      </c>
      <c r="K125" s="35" t="str">
        <f t="shared" si="5"/>
        <v>福島県猪苗代町</v>
      </c>
      <c r="L125" s="35" t="s">
        <v>2006</v>
      </c>
      <c r="M125" s="35" t="s">
        <v>259</v>
      </c>
      <c r="N125" s="35" t="s">
        <v>2313</v>
      </c>
    </row>
    <row r="126" spans="1:14">
      <c r="A126" s="136" t="str">
        <f t="shared" si="6"/>
        <v>東京都あきる野市</v>
      </c>
      <c r="B126" s="33" t="s">
        <v>60</v>
      </c>
      <c r="C126" s="136" t="s">
        <v>265</v>
      </c>
      <c r="D126" s="33" t="s">
        <v>2314</v>
      </c>
      <c r="F126" s="35" t="str">
        <f t="shared" si="4"/>
        <v>北海道由仁町</v>
      </c>
      <c r="G126" s="33" t="s">
        <v>2199</v>
      </c>
      <c r="H126" s="35" t="s">
        <v>253</v>
      </c>
      <c r="I126" s="35" t="s">
        <v>3000</v>
      </c>
      <c r="K126" s="35" t="str">
        <f t="shared" si="5"/>
        <v>福島県柳津町</v>
      </c>
      <c r="L126" s="35" t="s">
        <v>2006</v>
      </c>
      <c r="M126" s="35" t="s">
        <v>259</v>
      </c>
      <c r="N126" s="35" t="s">
        <v>2315</v>
      </c>
    </row>
    <row r="127" spans="1:14">
      <c r="A127" s="136" t="str">
        <f t="shared" si="6"/>
        <v>東京都羽村市</v>
      </c>
      <c r="B127" s="33" t="s">
        <v>60</v>
      </c>
      <c r="C127" s="136" t="s">
        <v>265</v>
      </c>
      <c r="D127" s="33" t="s">
        <v>2316</v>
      </c>
      <c r="F127" s="35" t="str">
        <f t="shared" si="4"/>
        <v>北海道長沼町</v>
      </c>
      <c r="G127" s="33" t="s">
        <v>2199</v>
      </c>
      <c r="H127" s="35" t="s">
        <v>253</v>
      </c>
      <c r="I127" s="35" t="s">
        <v>3001</v>
      </c>
      <c r="K127" s="35" t="str">
        <f t="shared" si="5"/>
        <v>福島県三島町</v>
      </c>
      <c r="L127" s="35" t="s">
        <v>2006</v>
      </c>
      <c r="M127" s="35" t="s">
        <v>259</v>
      </c>
      <c r="N127" s="35" t="s">
        <v>2317</v>
      </c>
    </row>
    <row r="128" spans="1:14">
      <c r="A128" s="136" t="str">
        <f t="shared" si="6"/>
        <v>東京都日の出町</v>
      </c>
      <c r="B128" s="33" t="s">
        <v>3074</v>
      </c>
      <c r="C128" s="136" t="s">
        <v>265</v>
      </c>
      <c r="D128" s="33" t="s">
        <v>2318</v>
      </c>
      <c r="F128" s="35" t="str">
        <f t="shared" si="4"/>
        <v>北海道栗山町</v>
      </c>
      <c r="G128" s="33" t="s">
        <v>2199</v>
      </c>
      <c r="H128" s="35" t="s">
        <v>253</v>
      </c>
      <c r="I128" s="35" t="s">
        <v>1901</v>
      </c>
      <c r="K128" s="35" t="str">
        <f t="shared" si="5"/>
        <v>福島県金山町</v>
      </c>
      <c r="L128" s="35" t="s">
        <v>2006</v>
      </c>
      <c r="M128" s="35" t="s">
        <v>259</v>
      </c>
      <c r="N128" s="35" t="s">
        <v>2264</v>
      </c>
    </row>
    <row r="129" spans="1:14">
      <c r="A129" s="136" t="str">
        <f t="shared" si="6"/>
        <v>東京都檜原村</v>
      </c>
      <c r="B129" s="33" t="s">
        <v>60</v>
      </c>
      <c r="C129" s="136" t="s">
        <v>265</v>
      </c>
      <c r="D129" s="33" t="s">
        <v>2319</v>
      </c>
      <c r="F129" s="35" t="str">
        <f t="shared" si="4"/>
        <v>北海道月形町</v>
      </c>
      <c r="G129" s="33" t="s">
        <v>2199</v>
      </c>
      <c r="H129" s="35" t="s">
        <v>253</v>
      </c>
      <c r="I129" s="35" t="s">
        <v>1902</v>
      </c>
      <c r="K129" s="35" t="str">
        <f t="shared" si="5"/>
        <v>福島県昭和村</v>
      </c>
      <c r="L129" s="35" t="s">
        <v>2006</v>
      </c>
      <c r="M129" s="35" t="s">
        <v>259</v>
      </c>
      <c r="N129" s="35" t="s">
        <v>2320</v>
      </c>
    </row>
    <row r="130" spans="1:14">
      <c r="A130" s="136" t="str">
        <f t="shared" si="6"/>
        <v>神奈川県横須賀市</v>
      </c>
      <c r="B130" s="33" t="s">
        <v>60</v>
      </c>
      <c r="C130" s="136" t="s">
        <v>266</v>
      </c>
      <c r="D130" s="33" t="s">
        <v>2321</v>
      </c>
      <c r="F130" s="35" t="str">
        <f t="shared" si="4"/>
        <v>北海道浦臼町</v>
      </c>
      <c r="G130" s="33" t="s">
        <v>2199</v>
      </c>
      <c r="H130" s="35" t="s">
        <v>253</v>
      </c>
      <c r="I130" s="35" t="s">
        <v>1903</v>
      </c>
      <c r="K130" s="35" t="str">
        <f t="shared" si="5"/>
        <v>群馬県片品村</v>
      </c>
      <c r="L130" s="35" t="s">
        <v>2006</v>
      </c>
      <c r="M130" s="35" t="s">
        <v>262</v>
      </c>
      <c r="N130" s="35" t="s">
        <v>2322</v>
      </c>
    </row>
    <row r="131" spans="1:14">
      <c r="A131" s="136" t="str">
        <f t="shared" si="6"/>
        <v>神奈川県平塚市</v>
      </c>
      <c r="B131" s="33" t="s">
        <v>3074</v>
      </c>
      <c r="C131" s="136" t="s">
        <v>266</v>
      </c>
      <c r="D131" s="33" t="s">
        <v>2323</v>
      </c>
      <c r="F131" s="35" t="str">
        <f t="shared" ref="F131:F194" si="7">CONCATENATE(H131,I131)</f>
        <v>北海道新十津川町</v>
      </c>
      <c r="G131" s="33" t="s">
        <v>2199</v>
      </c>
      <c r="H131" s="35" t="s">
        <v>253</v>
      </c>
      <c r="I131" s="35" t="s">
        <v>1904</v>
      </c>
      <c r="K131" s="35" t="str">
        <f t="shared" ref="K131:K195" si="8">CONCATENATE(M131,N131)</f>
        <v>新潟県小千谷市</v>
      </c>
      <c r="L131" s="35" t="s">
        <v>2006</v>
      </c>
      <c r="M131" s="35" t="s">
        <v>267</v>
      </c>
      <c r="N131" s="35" t="s">
        <v>2324</v>
      </c>
    </row>
    <row r="132" spans="1:14">
      <c r="A132" s="136" t="str">
        <f t="shared" ref="A132:A200" si="9">CONCATENATE(C132,D132)</f>
        <v>神奈川県小田原市</v>
      </c>
      <c r="B132" s="33" t="s">
        <v>60</v>
      </c>
      <c r="C132" s="136" t="s">
        <v>266</v>
      </c>
      <c r="D132" s="33" t="s">
        <v>2325</v>
      </c>
      <c r="F132" s="35" t="str">
        <f t="shared" si="7"/>
        <v>北海道天塩町</v>
      </c>
      <c r="G132" s="33" t="s">
        <v>2199</v>
      </c>
      <c r="H132" s="35" t="s">
        <v>253</v>
      </c>
      <c r="I132" s="35" t="s">
        <v>2326</v>
      </c>
      <c r="K132" s="35" t="str">
        <f t="shared" si="8"/>
        <v>新潟県加茂市</v>
      </c>
      <c r="L132" s="35" t="s">
        <v>2006</v>
      </c>
      <c r="M132" s="35" t="s">
        <v>267</v>
      </c>
      <c r="N132" s="35" t="s">
        <v>2327</v>
      </c>
    </row>
    <row r="133" spans="1:14">
      <c r="A133" s="136" t="str">
        <f t="shared" si="9"/>
        <v>神奈川県茅ヶ崎市</v>
      </c>
      <c r="B133" s="33" t="s">
        <v>60</v>
      </c>
      <c r="C133" s="136" t="s">
        <v>266</v>
      </c>
      <c r="D133" s="33" t="s">
        <v>2328</v>
      </c>
      <c r="F133" s="35" t="str">
        <f t="shared" si="7"/>
        <v>北海道遠別町</v>
      </c>
      <c r="G133" s="33" t="s">
        <v>2199</v>
      </c>
      <c r="H133" s="35" t="s">
        <v>253</v>
      </c>
      <c r="I133" s="35" t="s">
        <v>2161</v>
      </c>
      <c r="K133" s="35" t="str">
        <f t="shared" si="8"/>
        <v>新潟県十日町市</v>
      </c>
      <c r="L133" s="35" t="s">
        <v>2006</v>
      </c>
      <c r="M133" s="35" t="s">
        <v>267</v>
      </c>
      <c r="N133" s="35" t="s">
        <v>2329</v>
      </c>
    </row>
    <row r="134" spans="1:14">
      <c r="A134" s="136" t="str">
        <f t="shared" si="9"/>
        <v>神奈川県大和市</v>
      </c>
      <c r="B134" s="33" t="s">
        <v>60</v>
      </c>
      <c r="C134" s="136" t="s">
        <v>266</v>
      </c>
      <c r="D134" s="33" t="s">
        <v>2330</v>
      </c>
      <c r="F134" s="35" t="str">
        <f t="shared" si="7"/>
        <v>北海道初山別村</v>
      </c>
      <c r="G134" s="33" t="s">
        <v>2199</v>
      </c>
      <c r="H134" s="35" t="s">
        <v>253</v>
      </c>
      <c r="I134" s="35" t="s">
        <v>2331</v>
      </c>
      <c r="K134" s="35" t="str">
        <f t="shared" si="8"/>
        <v>新潟県糸魚川市</v>
      </c>
      <c r="L134" s="35" t="s">
        <v>2006</v>
      </c>
      <c r="M134" s="35" t="s">
        <v>267</v>
      </c>
      <c r="N134" s="35" t="s">
        <v>2332</v>
      </c>
    </row>
    <row r="135" spans="1:14">
      <c r="A135" s="136" t="str">
        <f t="shared" si="9"/>
        <v>神奈川県伊勢原市</v>
      </c>
      <c r="B135" s="33" t="s">
        <v>3074</v>
      </c>
      <c r="C135" s="136" t="s">
        <v>266</v>
      </c>
      <c r="D135" s="33" t="s">
        <v>2333</v>
      </c>
      <c r="F135" s="35" t="str">
        <f t="shared" si="7"/>
        <v>北海道羽幌町</v>
      </c>
      <c r="G135" s="33" t="s">
        <v>2199</v>
      </c>
      <c r="H135" s="35" t="s">
        <v>253</v>
      </c>
      <c r="I135" s="35" t="s">
        <v>2156</v>
      </c>
      <c r="K135" s="35" t="str">
        <f t="shared" si="8"/>
        <v>新潟県妙高市</v>
      </c>
      <c r="L135" s="35" t="s">
        <v>2006</v>
      </c>
      <c r="M135" s="35" t="s">
        <v>267</v>
      </c>
      <c r="N135" s="35" t="s">
        <v>2334</v>
      </c>
    </row>
    <row r="136" spans="1:14">
      <c r="A136" s="136" t="str">
        <f t="shared" si="9"/>
        <v>神奈川県綾瀬市</v>
      </c>
      <c r="B136" s="33" t="s">
        <v>60</v>
      </c>
      <c r="C136" s="136" t="s">
        <v>266</v>
      </c>
      <c r="D136" s="33" t="s">
        <v>2335</v>
      </c>
      <c r="F136" s="35" t="str">
        <f t="shared" si="7"/>
        <v>北海道苫前町</v>
      </c>
      <c r="G136" s="33" t="s">
        <v>2199</v>
      </c>
      <c r="H136" s="35" t="s">
        <v>253</v>
      </c>
      <c r="I136" s="35" t="s">
        <v>2154</v>
      </c>
      <c r="K136" s="35" t="str">
        <f t="shared" si="8"/>
        <v>新潟県魚沼市</v>
      </c>
      <c r="L136" s="35" t="s">
        <v>2006</v>
      </c>
      <c r="M136" s="35" t="s">
        <v>267</v>
      </c>
      <c r="N136" s="35" t="s">
        <v>2336</v>
      </c>
    </row>
    <row r="137" spans="1:14">
      <c r="A137" s="136" t="str">
        <f t="shared" si="9"/>
        <v>神奈川県寒川町</v>
      </c>
      <c r="B137" s="33" t="s">
        <v>60</v>
      </c>
      <c r="C137" s="136" t="s">
        <v>266</v>
      </c>
      <c r="D137" s="33" t="s">
        <v>2337</v>
      </c>
      <c r="F137" s="35" t="str">
        <f t="shared" si="7"/>
        <v>北海道小平町</v>
      </c>
      <c r="G137" s="33" t="s">
        <v>2199</v>
      </c>
      <c r="H137" s="35" t="s">
        <v>253</v>
      </c>
      <c r="I137" s="35" t="s">
        <v>2152</v>
      </c>
      <c r="K137" s="35" t="str">
        <f t="shared" si="8"/>
        <v>新潟県南魚沼市</v>
      </c>
      <c r="L137" s="35" t="s">
        <v>2006</v>
      </c>
      <c r="M137" s="35" t="s">
        <v>267</v>
      </c>
      <c r="N137" s="35" t="s">
        <v>2338</v>
      </c>
    </row>
    <row r="138" spans="1:14">
      <c r="A138" s="137" t="str">
        <f>CONCATENATE(C138,D138)</f>
        <v>神奈川県三浦市</v>
      </c>
      <c r="B138" s="108" t="s">
        <v>3008</v>
      </c>
      <c r="C138" s="137" t="s">
        <v>266</v>
      </c>
      <c r="D138" s="138" t="s">
        <v>2549</v>
      </c>
      <c r="F138" s="35" t="str">
        <f t="shared" si="7"/>
        <v>北海道増毛町</v>
      </c>
      <c r="G138" s="33" t="s">
        <v>2199</v>
      </c>
      <c r="H138" s="35" t="s">
        <v>253</v>
      </c>
      <c r="I138" s="35" t="s">
        <v>2150</v>
      </c>
      <c r="K138" s="35" t="str">
        <f t="shared" si="8"/>
        <v>新潟県阿賀町</v>
      </c>
      <c r="L138" s="35" t="s">
        <v>2006</v>
      </c>
      <c r="M138" s="35" t="s">
        <v>267</v>
      </c>
      <c r="N138" s="35" t="s">
        <v>2340</v>
      </c>
    </row>
    <row r="139" spans="1:14">
      <c r="A139" s="137" t="str">
        <f>CONCATENATE(C139,D139)</f>
        <v>神奈川県葉山町</v>
      </c>
      <c r="B139" s="108" t="s">
        <v>3008</v>
      </c>
      <c r="C139" s="137" t="s">
        <v>266</v>
      </c>
      <c r="D139" s="138" t="s">
        <v>2551</v>
      </c>
      <c r="F139" s="35" t="str">
        <f t="shared" si="7"/>
        <v>北海道猿払村</v>
      </c>
      <c r="G139" s="33" t="s">
        <v>2199</v>
      </c>
      <c r="H139" s="35" t="s">
        <v>253</v>
      </c>
      <c r="I139" s="35" t="s">
        <v>2169</v>
      </c>
      <c r="K139" s="35" t="str">
        <f t="shared" si="8"/>
        <v>新潟県湯沢町</v>
      </c>
      <c r="L139" s="35" t="s">
        <v>2006</v>
      </c>
      <c r="M139" s="35" t="s">
        <v>267</v>
      </c>
      <c r="N139" s="35" t="s">
        <v>2342</v>
      </c>
    </row>
    <row r="140" spans="1:14">
      <c r="A140" s="136" t="str">
        <f t="shared" si="9"/>
        <v>愛知県西尾市</v>
      </c>
      <c r="B140" s="33" t="s">
        <v>60</v>
      </c>
      <c r="C140" s="136" t="s">
        <v>275</v>
      </c>
      <c r="D140" s="33" t="s">
        <v>2339</v>
      </c>
      <c r="F140" s="35" t="str">
        <f t="shared" si="7"/>
        <v>北海道枝幸町</v>
      </c>
      <c r="G140" s="33" t="s">
        <v>2199</v>
      </c>
      <c r="H140" s="35" t="s">
        <v>253</v>
      </c>
      <c r="I140" s="35" t="s">
        <v>2175</v>
      </c>
      <c r="K140" s="35" t="str">
        <f t="shared" si="8"/>
        <v>新潟県津南町</v>
      </c>
      <c r="L140" s="35" t="s">
        <v>2006</v>
      </c>
      <c r="M140" s="35" t="s">
        <v>267</v>
      </c>
      <c r="N140" s="35" t="s">
        <v>2344</v>
      </c>
    </row>
    <row r="141" spans="1:14">
      <c r="A141" s="136" t="str">
        <f t="shared" si="9"/>
        <v>愛知県知多市</v>
      </c>
      <c r="B141" s="33" t="s">
        <v>60</v>
      </c>
      <c r="C141" s="136" t="s">
        <v>275</v>
      </c>
      <c r="D141" s="33" t="s">
        <v>2341</v>
      </c>
      <c r="F141" s="35" t="str">
        <f t="shared" si="7"/>
        <v>北海道豊富町</v>
      </c>
      <c r="G141" s="33" t="s">
        <v>2199</v>
      </c>
      <c r="H141" s="35" t="s">
        <v>253</v>
      </c>
      <c r="I141" s="35" t="s">
        <v>2167</v>
      </c>
      <c r="K141" s="35" t="str">
        <f t="shared" si="8"/>
        <v>新潟県関川村</v>
      </c>
      <c r="L141" s="35" t="s">
        <v>2006</v>
      </c>
      <c r="M141" s="35" t="s">
        <v>267</v>
      </c>
      <c r="N141" s="35" t="s">
        <v>2346</v>
      </c>
    </row>
    <row r="142" spans="1:14">
      <c r="A142" s="136" t="str">
        <f t="shared" si="9"/>
        <v>愛知県知立市</v>
      </c>
      <c r="B142" s="33" t="s">
        <v>60</v>
      </c>
      <c r="C142" s="136" t="s">
        <v>275</v>
      </c>
      <c r="D142" s="33" t="s">
        <v>2343</v>
      </c>
      <c r="F142" s="35" t="str">
        <f t="shared" si="7"/>
        <v>北海道礼文町</v>
      </c>
      <c r="G142" s="33" t="s">
        <v>2199</v>
      </c>
      <c r="H142" s="35" t="s">
        <v>253</v>
      </c>
      <c r="I142" s="35" t="s">
        <v>2348</v>
      </c>
      <c r="K142" s="35" t="str">
        <f t="shared" si="8"/>
        <v>富山県上市町</v>
      </c>
      <c r="L142" s="35" t="s">
        <v>2006</v>
      </c>
      <c r="M142" s="35" t="s">
        <v>268</v>
      </c>
      <c r="N142" s="35" t="s">
        <v>2349</v>
      </c>
    </row>
    <row r="143" spans="1:14">
      <c r="A143" s="136" t="str">
        <f t="shared" si="9"/>
        <v>愛知県清須市</v>
      </c>
      <c r="B143" s="33" t="s">
        <v>3075</v>
      </c>
      <c r="C143" s="136" t="s">
        <v>275</v>
      </c>
      <c r="D143" s="33" t="s">
        <v>2345</v>
      </c>
      <c r="F143" s="35" t="str">
        <f t="shared" si="7"/>
        <v>北海道利尻町</v>
      </c>
      <c r="G143" s="33" t="s">
        <v>2199</v>
      </c>
      <c r="H143" s="35" t="s">
        <v>253</v>
      </c>
      <c r="I143" s="35" t="s">
        <v>2351</v>
      </c>
      <c r="K143" s="35" t="str">
        <f t="shared" si="8"/>
        <v>富山県立山町</v>
      </c>
      <c r="L143" s="35" t="s">
        <v>2006</v>
      </c>
      <c r="M143" s="35" t="s">
        <v>268</v>
      </c>
      <c r="N143" s="35" t="s">
        <v>2352</v>
      </c>
    </row>
    <row r="144" spans="1:14">
      <c r="A144" s="136" t="str">
        <f t="shared" si="9"/>
        <v>愛知県みよし市</v>
      </c>
      <c r="B144" s="33" t="s">
        <v>60</v>
      </c>
      <c r="C144" s="136" t="s">
        <v>275</v>
      </c>
      <c r="D144" s="33" t="s">
        <v>2347</v>
      </c>
      <c r="F144" s="35" t="str">
        <f t="shared" si="7"/>
        <v>北海道利尻富士町</v>
      </c>
      <c r="G144" s="33" t="s">
        <v>2199</v>
      </c>
      <c r="H144" s="35" t="s">
        <v>253</v>
      </c>
      <c r="I144" s="35" t="s">
        <v>3002</v>
      </c>
      <c r="K144" s="35" t="str">
        <f t="shared" si="8"/>
        <v>福井県大野市</v>
      </c>
      <c r="L144" s="35" t="s">
        <v>2006</v>
      </c>
      <c r="M144" s="35" t="s">
        <v>270</v>
      </c>
      <c r="N144" s="35" t="s">
        <v>2354</v>
      </c>
    </row>
    <row r="145" spans="1:14">
      <c r="A145" s="136" t="str">
        <f t="shared" si="9"/>
        <v>愛知県長久手市</v>
      </c>
      <c r="B145" s="33" t="s">
        <v>60</v>
      </c>
      <c r="C145" s="136" t="s">
        <v>275</v>
      </c>
      <c r="D145" s="33" t="s">
        <v>2350</v>
      </c>
      <c r="F145" s="35" t="str">
        <f t="shared" si="7"/>
        <v>北海道斜里町</v>
      </c>
      <c r="G145" s="33" t="s">
        <v>2199</v>
      </c>
      <c r="H145" s="35" t="s">
        <v>253</v>
      </c>
      <c r="I145" s="35" t="s">
        <v>2356</v>
      </c>
      <c r="K145" s="35" t="str">
        <f t="shared" si="8"/>
        <v>福井県勝山市</v>
      </c>
      <c r="L145" s="35" t="s">
        <v>2006</v>
      </c>
      <c r="M145" s="35" t="s">
        <v>270</v>
      </c>
      <c r="N145" s="35" t="s">
        <v>2357</v>
      </c>
    </row>
    <row r="146" spans="1:14">
      <c r="A146" s="137" t="str">
        <f>CONCATENATE(C146,D146)</f>
        <v>愛知県東郷町</v>
      </c>
      <c r="B146" s="108" t="s">
        <v>3008</v>
      </c>
      <c r="C146" s="137" t="s">
        <v>275</v>
      </c>
      <c r="D146" s="138" t="s">
        <v>2601</v>
      </c>
      <c r="F146" s="35" t="str">
        <f t="shared" si="7"/>
        <v>北海道雄武町</v>
      </c>
      <c r="G146" s="33" t="s">
        <v>2199</v>
      </c>
      <c r="H146" s="35" t="s">
        <v>253</v>
      </c>
      <c r="I146" s="35" t="s">
        <v>2191</v>
      </c>
      <c r="K146" s="35" t="str">
        <f t="shared" si="8"/>
        <v>福井県池田町</v>
      </c>
      <c r="L146" s="35" t="s">
        <v>2006</v>
      </c>
      <c r="M146" s="35" t="s">
        <v>270</v>
      </c>
      <c r="N146" s="35" t="s">
        <v>2359</v>
      </c>
    </row>
    <row r="147" spans="1:14">
      <c r="A147" s="136" t="str">
        <f t="shared" si="9"/>
        <v>三重県四日市市</v>
      </c>
      <c r="B147" s="33" t="s">
        <v>60</v>
      </c>
      <c r="C147" s="136" t="s">
        <v>276</v>
      </c>
      <c r="D147" s="33" t="s">
        <v>2353</v>
      </c>
      <c r="F147" s="35" t="str">
        <f t="shared" si="7"/>
        <v>北海道豊浦町</v>
      </c>
      <c r="G147" s="33" t="s">
        <v>2199</v>
      </c>
      <c r="H147" s="35" t="s">
        <v>253</v>
      </c>
      <c r="I147" s="35" t="s">
        <v>1960</v>
      </c>
      <c r="K147" s="35" t="str">
        <f t="shared" si="8"/>
        <v>長野県飯山市</v>
      </c>
      <c r="L147" s="35" t="s">
        <v>2006</v>
      </c>
      <c r="M147" s="35" t="s">
        <v>272</v>
      </c>
      <c r="N147" s="35" t="s">
        <v>2361</v>
      </c>
    </row>
    <row r="148" spans="1:14">
      <c r="A148" s="136" t="str">
        <f t="shared" si="9"/>
        <v>滋賀県大津市</v>
      </c>
      <c r="B148" s="33" t="s">
        <v>60</v>
      </c>
      <c r="C148" s="136" t="s">
        <v>277</v>
      </c>
      <c r="D148" s="33" t="s">
        <v>2355</v>
      </c>
      <c r="F148" s="35" t="str">
        <f t="shared" si="7"/>
        <v>北海道洞爺湖町</v>
      </c>
      <c r="G148" s="33" t="s">
        <v>2199</v>
      </c>
      <c r="H148" s="35" t="s">
        <v>253</v>
      </c>
      <c r="I148" s="35" t="s">
        <v>1964</v>
      </c>
      <c r="K148" s="35" t="str">
        <f t="shared" si="8"/>
        <v>長野県白馬村</v>
      </c>
      <c r="L148" s="35" t="s">
        <v>2006</v>
      </c>
      <c r="M148" s="35" t="s">
        <v>272</v>
      </c>
      <c r="N148" s="35" t="s">
        <v>2363</v>
      </c>
    </row>
    <row r="149" spans="1:14">
      <c r="A149" s="136" t="str">
        <f t="shared" si="9"/>
        <v>滋賀県草津市</v>
      </c>
      <c r="B149" s="33" t="s">
        <v>60</v>
      </c>
      <c r="C149" s="136" t="s">
        <v>277</v>
      </c>
      <c r="D149" s="33" t="s">
        <v>2358</v>
      </c>
      <c r="F149" s="35" t="str">
        <f t="shared" si="7"/>
        <v>北海道壮瞥町</v>
      </c>
      <c r="G149" s="33" t="s">
        <v>2199</v>
      </c>
      <c r="H149" s="35" t="s">
        <v>253</v>
      </c>
      <c r="I149" s="35" t="s">
        <v>3003</v>
      </c>
      <c r="K149" s="35" t="str">
        <f t="shared" si="8"/>
        <v>長野県小谷村</v>
      </c>
      <c r="L149" s="35" t="s">
        <v>2006</v>
      </c>
      <c r="M149" s="35" t="s">
        <v>272</v>
      </c>
      <c r="N149" s="35" t="s">
        <v>2365</v>
      </c>
    </row>
    <row r="150" spans="1:14">
      <c r="A150" s="136" t="str">
        <f t="shared" si="9"/>
        <v>滋賀県栗東市</v>
      </c>
      <c r="B150" s="33" t="s">
        <v>60</v>
      </c>
      <c r="C150" s="136" t="s">
        <v>277</v>
      </c>
      <c r="D150" s="33" t="s">
        <v>2360</v>
      </c>
      <c r="F150" s="35" t="str">
        <f t="shared" si="7"/>
        <v>北海道白老町</v>
      </c>
      <c r="G150" s="33" t="s">
        <v>2199</v>
      </c>
      <c r="H150" s="35" t="s">
        <v>253</v>
      </c>
      <c r="I150" s="35" t="s">
        <v>2367</v>
      </c>
      <c r="K150" s="35" t="str">
        <f t="shared" si="8"/>
        <v>長野県高山村</v>
      </c>
      <c r="L150" s="35" t="s">
        <v>2006</v>
      </c>
      <c r="M150" s="35" t="s">
        <v>272</v>
      </c>
      <c r="N150" s="35" t="s">
        <v>2368</v>
      </c>
    </row>
    <row r="151" spans="1:14">
      <c r="A151" s="136" t="str">
        <f t="shared" si="9"/>
        <v>京都府京都市</v>
      </c>
      <c r="B151" s="33" t="s">
        <v>60</v>
      </c>
      <c r="C151" s="136" t="s">
        <v>278</v>
      </c>
      <c r="D151" s="33" t="s">
        <v>2362</v>
      </c>
      <c r="F151" s="35" t="str">
        <f t="shared" si="7"/>
        <v>北海道むかわ町</v>
      </c>
      <c r="G151" s="33" t="s">
        <v>2199</v>
      </c>
      <c r="H151" s="35" t="s">
        <v>253</v>
      </c>
      <c r="I151" s="35" t="s">
        <v>2370</v>
      </c>
      <c r="K151" s="35" t="str">
        <f t="shared" si="8"/>
        <v>長野県山ノ内町</v>
      </c>
      <c r="L151" s="35" t="s">
        <v>2006</v>
      </c>
      <c r="M151" s="35" t="s">
        <v>272</v>
      </c>
      <c r="N151" s="35" t="s">
        <v>2371</v>
      </c>
    </row>
    <row r="152" spans="1:14">
      <c r="A152" s="137" t="str">
        <f>CONCATENATE(C152,D152)</f>
        <v>京都府向日市</v>
      </c>
      <c r="B152" s="108" t="s">
        <v>3008</v>
      </c>
      <c r="C152" s="137" t="s">
        <v>278</v>
      </c>
      <c r="D152" s="138" t="s">
        <v>2617</v>
      </c>
      <c r="F152" s="35" t="str">
        <f t="shared" si="7"/>
        <v>北海道日高町</v>
      </c>
      <c r="G152" s="33" t="s">
        <v>2199</v>
      </c>
      <c r="H152" s="35" t="s">
        <v>253</v>
      </c>
      <c r="I152" s="35" t="s">
        <v>2373</v>
      </c>
      <c r="K152" s="35" t="str">
        <f t="shared" si="8"/>
        <v>長野県木島平村</v>
      </c>
      <c r="L152" s="35" t="s">
        <v>2006</v>
      </c>
      <c r="M152" s="35" t="s">
        <v>272</v>
      </c>
      <c r="N152" s="35" t="s">
        <v>2374</v>
      </c>
    </row>
    <row r="153" spans="1:14">
      <c r="A153" s="136" t="str">
        <f t="shared" si="9"/>
        <v>大阪府堺市</v>
      </c>
      <c r="B153" s="33" t="s">
        <v>60</v>
      </c>
      <c r="C153" s="136" t="s">
        <v>279</v>
      </c>
      <c r="D153" s="33" t="s">
        <v>2364</v>
      </c>
      <c r="F153" s="35" t="str">
        <f t="shared" si="7"/>
        <v>北海道新冠町</v>
      </c>
      <c r="G153" s="33" t="s">
        <v>2199</v>
      </c>
      <c r="H153" s="35" t="s">
        <v>253</v>
      </c>
      <c r="I153" s="35" t="s">
        <v>2376</v>
      </c>
      <c r="K153" s="35" t="str">
        <f t="shared" si="8"/>
        <v>長野県野沢温泉村</v>
      </c>
      <c r="L153" s="35" t="s">
        <v>2006</v>
      </c>
      <c r="M153" s="35" t="s">
        <v>272</v>
      </c>
      <c r="N153" s="35" t="s">
        <v>2377</v>
      </c>
    </row>
    <row r="154" spans="1:14">
      <c r="A154" s="136" t="str">
        <f t="shared" si="9"/>
        <v>大阪府枚方市</v>
      </c>
      <c r="B154" s="33" t="s">
        <v>60</v>
      </c>
      <c r="C154" s="136" t="s">
        <v>279</v>
      </c>
      <c r="D154" s="33" t="s">
        <v>2366</v>
      </c>
      <c r="F154" s="35" t="str">
        <f t="shared" si="7"/>
        <v>北海道様似町</v>
      </c>
      <c r="G154" s="33" t="s">
        <v>2199</v>
      </c>
      <c r="H154" s="35" t="s">
        <v>253</v>
      </c>
      <c r="I154" s="35" t="s">
        <v>2379</v>
      </c>
      <c r="K154" s="35" t="str">
        <f t="shared" si="8"/>
        <v>長野県信濃町</v>
      </c>
      <c r="L154" s="35" t="s">
        <v>2006</v>
      </c>
      <c r="M154" s="35" t="s">
        <v>272</v>
      </c>
      <c r="N154" s="35" t="s">
        <v>2380</v>
      </c>
    </row>
    <row r="155" spans="1:14">
      <c r="A155" s="136" t="str">
        <f t="shared" si="9"/>
        <v>大阪府茨木市</v>
      </c>
      <c r="B155" s="33" t="s">
        <v>60</v>
      </c>
      <c r="C155" s="136" t="s">
        <v>279</v>
      </c>
      <c r="D155" s="33" t="s">
        <v>2369</v>
      </c>
      <c r="F155" s="35" t="str">
        <f t="shared" si="7"/>
        <v>北海道新得町</v>
      </c>
      <c r="G155" s="33" t="s">
        <v>2199</v>
      </c>
      <c r="H155" s="35" t="s">
        <v>253</v>
      </c>
      <c r="I155" s="35" t="s">
        <v>2136</v>
      </c>
      <c r="K155" s="35" t="str">
        <f t="shared" si="8"/>
        <v>長野県栄村</v>
      </c>
      <c r="L155" s="35" t="s">
        <v>2006</v>
      </c>
      <c r="M155" s="35" t="s">
        <v>272</v>
      </c>
      <c r="N155" s="35" t="s">
        <v>2382</v>
      </c>
    </row>
    <row r="156" spans="1:14">
      <c r="A156" s="136" t="str">
        <f t="shared" si="9"/>
        <v>大阪府八尾市</v>
      </c>
      <c r="B156" s="33" t="s">
        <v>60</v>
      </c>
      <c r="C156" s="136" t="s">
        <v>279</v>
      </c>
      <c r="D156" s="33" t="s">
        <v>2372</v>
      </c>
      <c r="F156" s="35" t="str">
        <f t="shared" si="7"/>
        <v>北海道広尾町</v>
      </c>
      <c r="G156" s="33" t="s">
        <v>2199</v>
      </c>
      <c r="H156" s="35" t="s">
        <v>253</v>
      </c>
      <c r="I156" s="35" t="s">
        <v>2384</v>
      </c>
      <c r="K156" s="35" t="str">
        <f t="shared" si="8"/>
        <v>岐阜県白川村</v>
      </c>
      <c r="L156" s="35" t="s">
        <v>2006</v>
      </c>
      <c r="M156" s="35" t="s">
        <v>273</v>
      </c>
      <c r="N156" s="35" t="s">
        <v>2385</v>
      </c>
    </row>
    <row r="157" spans="1:14">
      <c r="A157" s="136" t="str">
        <f t="shared" si="9"/>
        <v>大阪府柏原市</v>
      </c>
      <c r="B157" s="33" t="s">
        <v>60</v>
      </c>
      <c r="C157" s="136" t="s">
        <v>279</v>
      </c>
      <c r="D157" s="33" t="s">
        <v>2375</v>
      </c>
      <c r="F157" s="35" t="str">
        <f t="shared" si="7"/>
        <v>北海道釧路町</v>
      </c>
      <c r="G157" s="33" t="s">
        <v>2199</v>
      </c>
      <c r="H157" s="35" t="s">
        <v>253</v>
      </c>
      <c r="I157" s="35" t="s">
        <v>2387</v>
      </c>
      <c r="K157" s="35" t="str">
        <f t="shared" si="8"/>
        <v>北海道岩見沢市</v>
      </c>
      <c r="L157" s="35" t="s">
        <v>2014</v>
      </c>
      <c r="M157" s="35" t="s">
        <v>253</v>
      </c>
      <c r="N157" s="35" t="s">
        <v>2209</v>
      </c>
    </row>
    <row r="158" spans="1:14">
      <c r="A158" s="136" t="str">
        <f t="shared" si="9"/>
        <v>大阪府東大阪市</v>
      </c>
      <c r="B158" s="33" t="s">
        <v>3076</v>
      </c>
      <c r="C158" s="136" t="s">
        <v>279</v>
      </c>
      <c r="D158" s="33" t="s">
        <v>2378</v>
      </c>
      <c r="F158" s="35" t="str">
        <f t="shared" si="7"/>
        <v>北海道厚岸町</v>
      </c>
      <c r="G158" s="33" t="s">
        <v>2199</v>
      </c>
      <c r="H158" s="35" t="s">
        <v>253</v>
      </c>
      <c r="I158" s="35" t="s">
        <v>1990</v>
      </c>
      <c r="K158" s="35" t="str">
        <f t="shared" si="8"/>
        <v>北海道伊達市</v>
      </c>
      <c r="L158" s="35" t="s">
        <v>2014</v>
      </c>
      <c r="M158" s="35" t="s">
        <v>253</v>
      </c>
      <c r="N158" s="35" t="s">
        <v>2243</v>
      </c>
    </row>
    <row r="159" spans="1:14">
      <c r="A159" s="136" t="str">
        <f t="shared" si="9"/>
        <v>大阪府交野市</v>
      </c>
      <c r="B159" s="33" t="s">
        <v>60</v>
      </c>
      <c r="C159" s="136" t="s">
        <v>279</v>
      </c>
      <c r="D159" s="33" t="s">
        <v>2381</v>
      </c>
      <c r="F159" s="35" t="str">
        <f t="shared" si="7"/>
        <v>北海道浜中町</v>
      </c>
      <c r="G159" s="33" t="s">
        <v>2199</v>
      </c>
      <c r="H159" s="35" t="s">
        <v>253</v>
      </c>
      <c r="I159" s="35" t="s">
        <v>1991</v>
      </c>
      <c r="K159" s="35" t="str">
        <f t="shared" si="8"/>
        <v>北海道石狩市</v>
      </c>
      <c r="L159" s="35" t="s">
        <v>2014</v>
      </c>
      <c r="M159" s="35" t="s">
        <v>253</v>
      </c>
      <c r="N159" s="35" t="s">
        <v>2249</v>
      </c>
    </row>
    <row r="160" spans="1:14">
      <c r="A160" s="136" t="str">
        <f t="shared" si="9"/>
        <v>大阪府摂津市</v>
      </c>
      <c r="B160" s="33" t="s">
        <v>60</v>
      </c>
      <c r="C160" s="136" t="s">
        <v>279</v>
      </c>
      <c r="D160" s="33" t="s">
        <v>2383</v>
      </c>
      <c r="F160" s="35" t="str">
        <f t="shared" si="7"/>
        <v>北海道白糠町</v>
      </c>
      <c r="G160" s="33" t="s">
        <v>2199</v>
      </c>
      <c r="H160" s="35" t="s">
        <v>253</v>
      </c>
      <c r="I160" s="35" t="s">
        <v>2391</v>
      </c>
      <c r="K160" s="35" t="str">
        <f t="shared" si="8"/>
        <v>北海道せたな町</v>
      </c>
      <c r="L160" s="35" t="s">
        <v>2014</v>
      </c>
      <c r="M160" s="35" t="s">
        <v>253</v>
      </c>
      <c r="N160" s="35" t="s">
        <v>2392</v>
      </c>
    </row>
    <row r="161" spans="1:14">
      <c r="A161" s="136" t="str">
        <f t="shared" si="9"/>
        <v>大阪府島本町</v>
      </c>
      <c r="B161" s="33" t="s">
        <v>60</v>
      </c>
      <c r="C161" s="136" t="s">
        <v>279</v>
      </c>
      <c r="D161" s="33" t="s">
        <v>2386</v>
      </c>
      <c r="F161" s="35" t="str">
        <f t="shared" si="7"/>
        <v>北海道標津町</v>
      </c>
      <c r="G161" s="33" t="s">
        <v>2199</v>
      </c>
      <c r="H161" s="35" t="s">
        <v>253</v>
      </c>
      <c r="I161" s="35" t="s">
        <v>2197</v>
      </c>
      <c r="K161" s="35" t="str">
        <f t="shared" si="8"/>
        <v>北海道洞爺湖町</v>
      </c>
      <c r="L161" s="35" t="s">
        <v>2014</v>
      </c>
      <c r="M161" s="35" t="s">
        <v>253</v>
      </c>
      <c r="N161" s="35" t="s">
        <v>2394</v>
      </c>
    </row>
    <row r="162" spans="1:14">
      <c r="A162" s="137" t="str">
        <f>CONCATENATE(C162,D162)</f>
        <v>大阪府藤井寺市</v>
      </c>
      <c r="B162" s="108" t="s">
        <v>3008</v>
      </c>
      <c r="C162" s="137" t="s">
        <v>279</v>
      </c>
      <c r="D162" s="138" t="s">
        <v>2636</v>
      </c>
      <c r="F162" s="35" t="str">
        <f t="shared" si="7"/>
        <v>北海道羅臼町</v>
      </c>
      <c r="G162" s="33" t="s">
        <v>2199</v>
      </c>
      <c r="H162" s="35" t="s">
        <v>253</v>
      </c>
      <c r="I162" s="35" t="s">
        <v>2396</v>
      </c>
      <c r="K162" s="35" t="str">
        <f t="shared" si="8"/>
        <v>北海道遠軽町</v>
      </c>
      <c r="L162" s="35" t="s">
        <v>2014</v>
      </c>
      <c r="M162" s="35" t="s">
        <v>253</v>
      </c>
      <c r="N162" s="35" t="s">
        <v>2397</v>
      </c>
    </row>
    <row r="163" spans="1:14">
      <c r="A163" s="136" t="str">
        <f t="shared" si="9"/>
        <v>兵庫県尼崎市</v>
      </c>
      <c r="B163" s="33" t="s">
        <v>60</v>
      </c>
      <c r="C163" s="136" t="s">
        <v>280</v>
      </c>
      <c r="D163" s="33" t="s">
        <v>2388</v>
      </c>
      <c r="F163" s="35" t="str">
        <f t="shared" si="7"/>
        <v>北海道函館市</v>
      </c>
      <c r="G163" s="33" t="s">
        <v>2399</v>
      </c>
      <c r="H163" s="35" t="s">
        <v>253</v>
      </c>
      <c r="I163" s="33" t="s">
        <v>2400</v>
      </c>
      <c r="K163" s="35" t="str">
        <f t="shared" si="8"/>
        <v>青森県弘前市</v>
      </c>
      <c r="L163" s="35" t="s">
        <v>2014</v>
      </c>
      <c r="M163" s="35" t="s">
        <v>254</v>
      </c>
      <c r="N163" s="35" t="s">
        <v>2401</v>
      </c>
    </row>
    <row r="164" spans="1:14">
      <c r="A164" s="136" t="str">
        <f t="shared" si="9"/>
        <v>兵庫県伊丹市</v>
      </c>
      <c r="B164" s="33" t="s">
        <v>60</v>
      </c>
      <c r="C164" s="136" t="s">
        <v>280</v>
      </c>
      <c r="D164" s="33" t="s">
        <v>2389</v>
      </c>
      <c r="F164" s="35" t="str">
        <f t="shared" si="7"/>
        <v>北海道室蘭市</v>
      </c>
      <c r="G164" s="33" t="s">
        <v>2399</v>
      </c>
      <c r="H164" s="35" t="s">
        <v>253</v>
      </c>
      <c r="I164" s="35" t="s">
        <v>2403</v>
      </c>
      <c r="K164" s="35" t="str">
        <f t="shared" si="8"/>
        <v>青森県五所川原市</v>
      </c>
      <c r="L164" s="35" t="s">
        <v>2014</v>
      </c>
      <c r="M164" s="35" t="s">
        <v>254</v>
      </c>
      <c r="N164" s="35" t="s">
        <v>2404</v>
      </c>
    </row>
    <row r="165" spans="1:14">
      <c r="A165" s="136" t="str">
        <f t="shared" si="9"/>
        <v>兵庫県高砂市</v>
      </c>
      <c r="B165" s="33" t="s">
        <v>60</v>
      </c>
      <c r="C165" s="136" t="s">
        <v>280</v>
      </c>
      <c r="D165" s="33" t="s">
        <v>2390</v>
      </c>
      <c r="F165" s="35" t="str">
        <f t="shared" si="7"/>
        <v>北海道苫小牧市</v>
      </c>
      <c r="G165" s="33" t="s">
        <v>2399</v>
      </c>
      <c r="H165" s="35" t="s">
        <v>253</v>
      </c>
      <c r="I165" s="35" t="s">
        <v>2405</v>
      </c>
      <c r="K165" s="35" t="str">
        <f t="shared" si="8"/>
        <v>青森県十和田市</v>
      </c>
      <c r="L165" s="35" t="s">
        <v>2014</v>
      </c>
      <c r="M165" s="35" t="s">
        <v>254</v>
      </c>
      <c r="N165" s="35" t="s">
        <v>2935</v>
      </c>
    </row>
    <row r="166" spans="1:14">
      <c r="A166" s="136" t="str">
        <f t="shared" si="9"/>
        <v>兵庫県川西市</v>
      </c>
      <c r="B166" s="33" t="s">
        <v>60</v>
      </c>
      <c r="C166" s="136" t="s">
        <v>280</v>
      </c>
      <c r="D166" s="33" t="s">
        <v>2393</v>
      </c>
      <c r="F166" s="35" t="str">
        <f t="shared" si="7"/>
        <v>北海道登別市</v>
      </c>
      <c r="G166" s="33" t="s">
        <v>2399</v>
      </c>
      <c r="H166" s="35" t="s">
        <v>253</v>
      </c>
      <c r="I166" s="35" t="s">
        <v>2408</v>
      </c>
      <c r="K166" s="35" t="str">
        <f t="shared" si="8"/>
        <v>青森県平川市</v>
      </c>
      <c r="L166" s="35" t="s">
        <v>2014</v>
      </c>
      <c r="M166" s="35" t="s">
        <v>254</v>
      </c>
      <c r="N166" s="35" t="s">
        <v>2406</v>
      </c>
    </row>
    <row r="167" spans="1:14">
      <c r="A167" s="136" t="str">
        <f t="shared" si="9"/>
        <v>兵庫県三田市</v>
      </c>
      <c r="B167" s="33" t="s">
        <v>60</v>
      </c>
      <c r="C167" s="136" t="s">
        <v>280</v>
      </c>
      <c r="D167" s="33" t="s">
        <v>2395</v>
      </c>
      <c r="F167" s="35" t="str">
        <f t="shared" si="7"/>
        <v>北海道北斗市</v>
      </c>
      <c r="G167" s="33" t="s">
        <v>2399</v>
      </c>
      <c r="H167" s="35" t="s">
        <v>253</v>
      </c>
      <c r="I167" s="35" t="s">
        <v>2936</v>
      </c>
      <c r="K167" s="35" t="str">
        <f t="shared" si="8"/>
        <v>青森県東北町</v>
      </c>
      <c r="L167" s="35" t="s">
        <v>2014</v>
      </c>
      <c r="M167" s="35" t="s">
        <v>254</v>
      </c>
      <c r="N167" s="35" t="s">
        <v>2409</v>
      </c>
    </row>
    <row r="168" spans="1:14">
      <c r="A168" s="136" t="str">
        <f t="shared" si="9"/>
        <v>奈良県奈良市</v>
      </c>
      <c r="B168" s="33" t="s">
        <v>60</v>
      </c>
      <c r="C168" s="136" t="s">
        <v>281</v>
      </c>
      <c r="D168" s="33" t="s">
        <v>2398</v>
      </c>
      <c r="F168" s="35" t="str">
        <f t="shared" si="7"/>
        <v>北海道松前町</v>
      </c>
      <c r="G168" s="33" t="s">
        <v>2399</v>
      </c>
      <c r="H168" s="35" t="s">
        <v>253</v>
      </c>
      <c r="I168" s="35" t="s">
        <v>2414</v>
      </c>
      <c r="K168" s="35" t="str">
        <f t="shared" si="8"/>
        <v>岩手県八幡平市</v>
      </c>
      <c r="L168" s="35" t="s">
        <v>2014</v>
      </c>
      <c r="M168" s="35" t="s">
        <v>255</v>
      </c>
      <c r="N168" s="35" t="s">
        <v>2412</v>
      </c>
    </row>
    <row r="169" spans="1:14">
      <c r="A169" s="136" t="str">
        <f t="shared" si="9"/>
        <v>奈良県大和郡山市</v>
      </c>
      <c r="B169" s="33" t="s">
        <v>3077</v>
      </c>
      <c r="C169" s="136" t="s">
        <v>281</v>
      </c>
      <c r="D169" s="33" t="s">
        <v>2402</v>
      </c>
      <c r="F169" s="35" t="str">
        <f t="shared" si="7"/>
        <v>北海道知内町</v>
      </c>
      <c r="G169" s="33" t="s">
        <v>2399</v>
      </c>
      <c r="H169" s="35" t="s">
        <v>253</v>
      </c>
      <c r="I169" s="35" t="s">
        <v>2417</v>
      </c>
      <c r="K169" s="35" t="str">
        <f t="shared" si="8"/>
        <v>宮城県大崎市</v>
      </c>
      <c r="L169" s="35" t="s">
        <v>2014</v>
      </c>
      <c r="M169" s="35" t="s">
        <v>256</v>
      </c>
      <c r="N169" s="35" t="s">
        <v>2415</v>
      </c>
    </row>
    <row r="170" spans="1:14">
      <c r="A170" s="136" t="str">
        <f t="shared" si="9"/>
        <v>奈良県川西町</v>
      </c>
      <c r="B170" s="33" t="s">
        <v>60</v>
      </c>
      <c r="C170" s="136" t="s">
        <v>281</v>
      </c>
      <c r="D170" s="33" t="s">
        <v>2285</v>
      </c>
      <c r="F170" s="35" t="str">
        <f t="shared" si="7"/>
        <v>北海道木古内町</v>
      </c>
      <c r="G170" s="33" t="s">
        <v>2399</v>
      </c>
      <c r="H170" s="35" t="s">
        <v>253</v>
      </c>
      <c r="I170" s="35" t="s">
        <v>2420</v>
      </c>
      <c r="K170" s="35" t="str">
        <f t="shared" si="8"/>
        <v>秋田県横手市</v>
      </c>
      <c r="L170" s="35" t="s">
        <v>2014</v>
      </c>
      <c r="M170" s="35" t="s">
        <v>257</v>
      </c>
      <c r="N170" s="35" t="s">
        <v>2418</v>
      </c>
    </row>
    <row r="171" spans="1:14">
      <c r="A171" s="136" t="str">
        <f t="shared" si="9"/>
        <v>広島県広島市</v>
      </c>
      <c r="B171" s="33" t="s">
        <v>60</v>
      </c>
      <c r="C171" s="136" t="s">
        <v>286</v>
      </c>
      <c r="D171" s="33" t="s">
        <v>2407</v>
      </c>
      <c r="F171" s="35" t="str">
        <f t="shared" si="7"/>
        <v>北海道七飯町</v>
      </c>
      <c r="G171" s="33" t="s">
        <v>2399</v>
      </c>
      <c r="H171" s="35" t="s">
        <v>253</v>
      </c>
      <c r="I171" s="35" t="s">
        <v>2424</v>
      </c>
      <c r="K171" s="35" t="str">
        <f t="shared" si="8"/>
        <v>秋田県大館市</v>
      </c>
      <c r="L171" s="35" t="s">
        <v>2014</v>
      </c>
      <c r="M171" s="35" t="s">
        <v>257</v>
      </c>
      <c r="N171" s="35" t="s">
        <v>2421</v>
      </c>
    </row>
    <row r="172" spans="1:14">
      <c r="A172" s="136" t="str">
        <f t="shared" si="9"/>
        <v>広島県府中町</v>
      </c>
      <c r="B172" s="33" t="s">
        <v>60</v>
      </c>
      <c r="C172" s="136" t="s">
        <v>286</v>
      </c>
      <c r="D172" s="33" t="s">
        <v>2410</v>
      </c>
      <c r="F172" s="35" t="str">
        <f t="shared" si="7"/>
        <v>北海道鹿部町</v>
      </c>
      <c r="G172" s="33" t="s">
        <v>2399</v>
      </c>
      <c r="H172" s="35" t="s">
        <v>253</v>
      </c>
      <c r="I172" s="35" t="s">
        <v>2427</v>
      </c>
      <c r="K172" s="35" t="str">
        <f t="shared" si="8"/>
        <v>秋田県鹿角市</v>
      </c>
      <c r="L172" s="35" t="s">
        <v>2014</v>
      </c>
      <c r="M172" s="35" t="s">
        <v>257</v>
      </c>
      <c r="N172" s="35" t="s">
        <v>2425</v>
      </c>
    </row>
    <row r="173" spans="1:14">
      <c r="A173" s="136" t="str">
        <f t="shared" si="9"/>
        <v>福岡県福岡市</v>
      </c>
      <c r="B173" s="33" t="s">
        <v>3077</v>
      </c>
      <c r="C173" s="136" t="s">
        <v>292</v>
      </c>
      <c r="D173" s="33" t="s">
        <v>2413</v>
      </c>
      <c r="F173" s="35" t="str">
        <f t="shared" si="7"/>
        <v>北海道森町</v>
      </c>
      <c r="G173" s="33" t="s">
        <v>2399</v>
      </c>
      <c r="H173" s="35" t="s">
        <v>253</v>
      </c>
      <c r="I173" s="35" t="s">
        <v>2430</v>
      </c>
      <c r="K173" s="35" t="str">
        <f t="shared" si="8"/>
        <v>秋田県由利本荘市</v>
      </c>
      <c r="L173" s="35" t="s">
        <v>2014</v>
      </c>
      <c r="M173" s="35" t="s">
        <v>257</v>
      </c>
      <c r="N173" s="35" t="s">
        <v>2428</v>
      </c>
    </row>
    <row r="174" spans="1:14">
      <c r="A174" s="136" t="str">
        <f t="shared" si="9"/>
        <v>福岡県春日市</v>
      </c>
      <c r="B174" s="33" t="s">
        <v>60</v>
      </c>
      <c r="C174" s="136" t="s">
        <v>292</v>
      </c>
      <c r="D174" s="33" t="s">
        <v>2416</v>
      </c>
      <c r="F174" s="35" t="str">
        <f t="shared" si="7"/>
        <v>北海道江差町</v>
      </c>
      <c r="G174" s="33" t="s">
        <v>2399</v>
      </c>
      <c r="H174" s="35" t="s">
        <v>253</v>
      </c>
      <c r="I174" s="35" t="s">
        <v>1770</v>
      </c>
      <c r="K174" s="35" t="str">
        <f t="shared" si="8"/>
        <v>秋田県大仙市</v>
      </c>
      <c r="L174" s="35" t="s">
        <v>2014</v>
      </c>
      <c r="M174" s="35" t="s">
        <v>257</v>
      </c>
      <c r="N174" s="35" t="s">
        <v>2431</v>
      </c>
    </row>
    <row r="175" spans="1:14">
      <c r="A175" s="136" t="str">
        <f t="shared" si="9"/>
        <v>福岡県福津市</v>
      </c>
      <c r="B175" s="33" t="s">
        <v>60</v>
      </c>
      <c r="C175" s="136" t="s">
        <v>292</v>
      </c>
      <c r="D175" s="33" t="s">
        <v>2419</v>
      </c>
      <c r="F175" s="35" t="str">
        <f t="shared" si="7"/>
        <v>北海道上ノ国町</v>
      </c>
      <c r="G175" s="33" t="s">
        <v>2399</v>
      </c>
      <c r="H175" s="35" t="s">
        <v>253</v>
      </c>
      <c r="I175" s="35" t="s">
        <v>1778</v>
      </c>
      <c r="K175" s="35" t="str">
        <f t="shared" si="8"/>
        <v>秋田県北秋田市</v>
      </c>
      <c r="L175" s="35" t="s">
        <v>2014</v>
      </c>
      <c r="M175" s="35" t="s">
        <v>257</v>
      </c>
      <c r="N175" s="35" t="s">
        <v>2433</v>
      </c>
    </row>
    <row r="176" spans="1:14">
      <c r="A176" s="136" t="str">
        <f t="shared" si="9"/>
        <v>宮城県仙台市</v>
      </c>
      <c r="B176" s="33" t="s">
        <v>2422</v>
      </c>
      <c r="C176" s="136" t="s">
        <v>256</v>
      </c>
      <c r="D176" s="33" t="s">
        <v>2423</v>
      </c>
      <c r="F176" s="35" t="str">
        <f t="shared" si="7"/>
        <v>北海道厚沢部町</v>
      </c>
      <c r="G176" s="33" t="s">
        <v>2399</v>
      </c>
      <c r="H176" s="35" t="s">
        <v>253</v>
      </c>
      <c r="I176" s="35" t="s">
        <v>1785</v>
      </c>
      <c r="K176" s="35" t="str">
        <f t="shared" si="8"/>
        <v>秋田県仙北市</v>
      </c>
      <c r="L176" s="35" t="s">
        <v>2014</v>
      </c>
      <c r="M176" s="35" t="s">
        <v>257</v>
      </c>
      <c r="N176" s="35" t="s">
        <v>2435</v>
      </c>
    </row>
    <row r="177" spans="1:14">
      <c r="A177" s="136" t="str">
        <f t="shared" si="9"/>
        <v>宮城県七ヶ浜町</v>
      </c>
      <c r="B177" s="33" t="s">
        <v>2422</v>
      </c>
      <c r="C177" s="136" t="s">
        <v>256</v>
      </c>
      <c r="D177" s="33" t="s">
        <v>2426</v>
      </c>
      <c r="F177" s="35" t="str">
        <f t="shared" si="7"/>
        <v>北海道乙部町</v>
      </c>
      <c r="G177" s="33" t="s">
        <v>2399</v>
      </c>
      <c r="H177" s="35" t="s">
        <v>253</v>
      </c>
      <c r="I177" s="35" t="s">
        <v>2439</v>
      </c>
      <c r="K177" s="35" t="str">
        <f t="shared" si="8"/>
        <v>秋田県美郷町</v>
      </c>
      <c r="L177" s="35" t="s">
        <v>2014</v>
      </c>
      <c r="M177" s="35" t="s">
        <v>257</v>
      </c>
      <c r="N177" s="35" t="s">
        <v>2437</v>
      </c>
    </row>
    <row r="178" spans="1:14">
      <c r="A178" s="136" t="str">
        <f t="shared" si="9"/>
        <v>宮城県大和町</v>
      </c>
      <c r="B178" s="33" t="s">
        <v>2422</v>
      </c>
      <c r="C178" s="136" t="s">
        <v>256</v>
      </c>
      <c r="D178" s="33" t="s">
        <v>2429</v>
      </c>
      <c r="F178" s="35" t="str">
        <f t="shared" si="7"/>
        <v>北海道奥尻町</v>
      </c>
      <c r="G178" s="33" t="s">
        <v>2399</v>
      </c>
      <c r="H178" s="35" t="s">
        <v>253</v>
      </c>
      <c r="I178" s="35" t="s">
        <v>2442</v>
      </c>
      <c r="K178" s="35" t="str">
        <f t="shared" si="8"/>
        <v>山形県鶴岡市</v>
      </c>
      <c r="L178" s="35" t="s">
        <v>2014</v>
      </c>
      <c r="M178" s="35" t="s">
        <v>258</v>
      </c>
      <c r="N178" s="35" t="s">
        <v>2440</v>
      </c>
    </row>
    <row r="179" spans="1:14">
      <c r="A179" s="136" t="str">
        <f t="shared" si="9"/>
        <v>宮城県富谷市</v>
      </c>
      <c r="B179" s="33" t="s">
        <v>2422</v>
      </c>
      <c r="C179" s="136" t="s">
        <v>256</v>
      </c>
      <c r="D179" s="33" t="s">
        <v>2432</v>
      </c>
      <c r="F179" s="35" t="str">
        <f t="shared" si="7"/>
        <v>北海道浦河町</v>
      </c>
      <c r="G179" s="33" t="s">
        <v>2399</v>
      </c>
      <c r="H179" s="35" t="s">
        <v>253</v>
      </c>
      <c r="I179" s="35" t="s">
        <v>2445</v>
      </c>
      <c r="K179" s="35" t="str">
        <f t="shared" si="8"/>
        <v>山形県酒田市</v>
      </c>
      <c r="L179" s="35" t="s">
        <v>2014</v>
      </c>
      <c r="M179" s="35" t="s">
        <v>258</v>
      </c>
      <c r="N179" s="35" t="s">
        <v>2443</v>
      </c>
    </row>
    <row r="180" spans="1:14">
      <c r="A180" s="136" t="str">
        <f t="shared" si="9"/>
        <v>茨城県古河市</v>
      </c>
      <c r="B180" s="33" t="s">
        <v>2422</v>
      </c>
      <c r="C180" s="136" t="s">
        <v>260</v>
      </c>
      <c r="D180" s="33" t="s">
        <v>2434</v>
      </c>
      <c r="F180" s="35" t="str">
        <f t="shared" si="7"/>
        <v>北海道えりも町</v>
      </c>
      <c r="G180" s="33" t="s">
        <v>2399</v>
      </c>
      <c r="H180" s="35" t="s">
        <v>253</v>
      </c>
      <c r="I180" s="35" t="s">
        <v>2448</v>
      </c>
      <c r="K180" s="35" t="str">
        <f t="shared" si="8"/>
        <v>山形県庄内町</v>
      </c>
      <c r="L180" s="35" t="s">
        <v>2014</v>
      </c>
      <c r="M180" s="35" t="s">
        <v>258</v>
      </c>
      <c r="N180" s="35" t="s">
        <v>2446</v>
      </c>
    </row>
    <row r="181" spans="1:14">
      <c r="A181" s="136" t="str">
        <f t="shared" si="9"/>
        <v>茨城県常総市</v>
      </c>
      <c r="B181" s="33" t="s">
        <v>2422</v>
      </c>
      <c r="C181" s="136" t="s">
        <v>260</v>
      </c>
      <c r="D181" s="33" t="s">
        <v>2436</v>
      </c>
      <c r="F181" s="35" t="str">
        <f t="shared" si="7"/>
        <v>北海道新ひだか町</v>
      </c>
      <c r="G181" s="33" t="s">
        <v>2399</v>
      </c>
      <c r="H181" s="35" t="s">
        <v>253</v>
      </c>
      <c r="I181" s="35" t="s">
        <v>2451</v>
      </c>
      <c r="K181" s="35" t="str">
        <f t="shared" si="8"/>
        <v>福島県喜多方市</v>
      </c>
      <c r="L181" s="35" t="s">
        <v>2014</v>
      </c>
      <c r="M181" s="35" t="s">
        <v>259</v>
      </c>
      <c r="N181" s="35" t="s">
        <v>2449</v>
      </c>
    </row>
    <row r="182" spans="1:14">
      <c r="A182" s="136" t="str">
        <f t="shared" si="9"/>
        <v>茨城県ひたちなか市</v>
      </c>
      <c r="B182" s="33" t="s">
        <v>2422</v>
      </c>
      <c r="C182" s="136" t="s">
        <v>260</v>
      </c>
      <c r="D182" s="33" t="s">
        <v>2438</v>
      </c>
      <c r="F182" s="35" t="str">
        <f t="shared" si="7"/>
        <v>青森県青森市</v>
      </c>
      <c r="G182" s="33" t="s">
        <v>2454</v>
      </c>
      <c r="H182" s="35" t="s">
        <v>254</v>
      </c>
      <c r="I182" s="33" t="s">
        <v>302</v>
      </c>
      <c r="K182" s="35" t="str">
        <f t="shared" si="8"/>
        <v>福島県南会津町</v>
      </c>
      <c r="L182" s="35" t="s">
        <v>2014</v>
      </c>
      <c r="M182" s="35" t="s">
        <v>259</v>
      </c>
      <c r="N182" s="35" t="s">
        <v>2452</v>
      </c>
    </row>
    <row r="183" spans="1:14">
      <c r="A183" s="136" t="str">
        <f t="shared" si="9"/>
        <v>茨城県坂東市</v>
      </c>
      <c r="B183" s="33" t="s">
        <v>2422</v>
      </c>
      <c r="C183" s="136" t="s">
        <v>260</v>
      </c>
      <c r="D183" s="33" t="s">
        <v>2441</v>
      </c>
      <c r="F183" s="35" t="str">
        <f t="shared" si="7"/>
        <v>青森県弘前市</v>
      </c>
      <c r="G183" s="33" t="s">
        <v>2454</v>
      </c>
      <c r="H183" s="35" t="s">
        <v>254</v>
      </c>
      <c r="I183" s="33" t="s">
        <v>349</v>
      </c>
      <c r="K183" s="35" t="str">
        <f t="shared" si="8"/>
        <v>福島県会津美里町</v>
      </c>
      <c r="L183" s="35" t="s">
        <v>2014</v>
      </c>
      <c r="M183" s="35" t="s">
        <v>259</v>
      </c>
      <c r="N183" s="35" t="s">
        <v>2455</v>
      </c>
    </row>
    <row r="184" spans="1:14">
      <c r="A184" s="136" t="str">
        <f t="shared" si="9"/>
        <v>茨城県神栖市</v>
      </c>
      <c r="B184" s="33" t="s">
        <v>2422</v>
      </c>
      <c r="C184" s="136" t="s">
        <v>260</v>
      </c>
      <c r="D184" s="33" t="s">
        <v>2444</v>
      </c>
      <c r="F184" s="35" t="str">
        <f t="shared" si="7"/>
        <v>青森県八戸市</v>
      </c>
      <c r="G184" s="33" t="s">
        <v>2454</v>
      </c>
      <c r="H184" s="35" t="s">
        <v>254</v>
      </c>
      <c r="I184" s="33" t="s">
        <v>396</v>
      </c>
      <c r="K184" s="35" t="str">
        <f t="shared" si="8"/>
        <v>新潟県長岡市</v>
      </c>
      <c r="L184" s="35" t="s">
        <v>2014</v>
      </c>
      <c r="M184" s="35" t="s">
        <v>267</v>
      </c>
      <c r="N184" s="35" t="s">
        <v>2457</v>
      </c>
    </row>
    <row r="185" spans="1:14">
      <c r="A185" s="136" t="str">
        <f t="shared" si="9"/>
        <v>茨城県つくばみらい市</v>
      </c>
      <c r="B185" s="33" t="s">
        <v>2422</v>
      </c>
      <c r="C185" s="136" t="s">
        <v>260</v>
      </c>
      <c r="D185" s="33" t="s">
        <v>2447</v>
      </c>
      <c r="F185" s="35" t="str">
        <f t="shared" si="7"/>
        <v>青森県黒石市</v>
      </c>
      <c r="G185" s="33" t="s">
        <v>2454</v>
      </c>
      <c r="H185" s="35" t="s">
        <v>254</v>
      </c>
      <c r="I185" s="33" t="s">
        <v>442</v>
      </c>
      <c r="K185" s="35" t="str">
        <f t="shared" si="8"/>
        <v>新潟県三条市</v>
      </c>
      <c r="L185" s="35" t="s">
        <v>2014</v>
      </c>
      <c r="M185" s="35" t="s">
        <v>267</v>
      </c>
      <c r="N185" s="35" t="s">
        <v>2459</v>
      </c>
    </row>
    <row r="186" spans="1:14">
      <c r="A186" s="136" t="str">
        <f t="shared" si="9"/>
        <v>茨城県那珂市</v>
      </c>
      <c r="B186" s="33" t="s">
        <v>2422</v>
      </c>
      <c r="C186" s="136" t="s">
        <v>260</v>
      </c>
      <c r="D186" s="33" t="s">
        <v>2450</v>
      </c>
      <c r="F186" s="35" t="str">
        <f t="shared" si="7"/>
        <v>青森県五所川原市</v>
      </c>
      <c r="G186" s="33" t="s">
        <v>2454</v>
      </c>
      <c r="H186" s="35" t="s">
        <v>254</v>
      </c>
      <c r="I186" s="33" t="s">
        <v>489</v>
      </c>
      <c r="K186" s="35" t="str">
        <f t="shared" si="8"/>
        <v>新潟県柏崎市</v>
      </c>
      <c r="L186" s="35" t="s">
        <v>2014</v>
      </c>
      <c r="M186" s="35" t="s">
        <v>267</v>
      </c>
      <c r="N186" s="35" t="s">
        <v>2461</v>
      </c>
    </row>
    <row r="187" spans="1:14">
      <c r="A187" s="136" t="str">
        <f t="shared" si="9"/>
        <v>茨城県大洗町</v>
      </c>
      <c r="B187" s="33" t="s">
        <v>2422</v>
      </c>
      <c r="C187" s="136" t="s">
        <v>260</v>
      </c>
      <c r="D187" s="33" t="s">
        <v>2453</v>
      </c>
      <c r="F187" s="35" t="str">
        <f t="shared" si="7"/>
        <v>青森県十和田市</v>
      </c>
      <c r="G187" s="33" t="s">
        <v>2454</v>
      </c>
      <c r="H187" s="35" t="s">
        <v>254</v>
      </c>
      <c r="I187" s="33" t="s">
        <v>536</v>
      </c>
      <c r="K187" s="35" t="str">
        <f t="shared" si="8"/>
        <v>新潟県村上市</v>
      </c>
      <c r="L187" s="35" t="s">
        <v>2014</v>
      </c>
      <c r="M187" s="35" t="s">
        <v>267</v>
      </c>
      <c r="N187" s="35" t="s">
        <v>2463</v>
      </c>
    </row>
    <row r="188" spans="1:14">
      <c r="A188" s="136" t="str">
        <f t="shared" si="9"/>
        <v>茨城県河内町</v>
      </c>
      <c r="B188" s="33" t="s">
        <v>2422</v>
      </c>
      <c r="C188" s="136" t="s">
        <v>260</v>
      </c>
      <c r="D188" s="33" t="s">
        <v>2456</v>
      </c>
      <c r="F188" s="35" t="str">
        <f t="shared" si="7"/>
        <v>青森県三沢市</v>
      </c>
      <c r="G188" s="33" t="s">
        <v>2454</v>
      </c>
      <c r="H188" s="35" t="s">
        <v>254</v>
      </c>
      <c r="I188" s="33" t="s">
        <v>583</v>
      </c>
      <c r="K188" s="35" t="str">
        <f t="shared" si="8"/>
        <v>新潟県五泉市</v>
      </c>
      <c r="L188" s="35" t="s">
        <v>2014</v>
      </c>
      <c r="M188" s="35" t="s">
        <v>267</v>
      </c>
      <c r="N188" s="35" t="s">
        <v>2465</v>
      </c>
    </row>
    <row r="189" spans="1:14">
      <c r="A189" s="136" t="str">
        <f t="shared" si="9"/>
        <v>茨城県五霞町</v>
      </c>
      <c r="B189" s="33" t="s">
        <v>2422</v>
      </c>
      <c r="C189" s="136" t="s">
        <v>260</v>
      </c>
      <c r="D189" s="33" t="s">
        <v>2458</v>
      </c>
      <c r="F189" s="35" t="str">
        <f t="shared" si="7"/>
        <v>青森県むつ市</v>
      </c>
      <c r="G189" s="33" t="s">
        <v>2454</v>
      </c>
      <c r="H189" s="35" t="s">
        <v>254</v>
      </c>
      <c r="I189" s="33" t="s">
        <v>629</v>
      </c>
      <c r="K189" s="35" t="str">
        <f t="shared" si="8"/>
        <v>新潟県上越市</v>
      </c>
      <c r="L189" s="35" t="s">
        <v>2014</v>
      </c>
      <c r="M189" s="35" t="s">
        <v>267</v>
      </c>
      <c r="N189" s="35" t="s">
        <v>2467</v>
      </c>
    </row>
    <row r="190" spans="1:14">
      <c r="A190" s="136" t="str">
        <f t="shared" si="9"/>
        <v>茨城県境町</v>
      </c>
      <c r="B190" s="33" t="s">
        <v>2422</v>
      </c>
      <c r="C190" s="136" t="s">
        <v>260</v>
      </c>
      <c r="D190" s="33" t="s">
        <v>2460</v>
      </c>
      <c r="F190" s="35" t="str">
        <f t="shared" si="7"/>
        <v>青森県つがる市</v>
      </c>
      <c r="G190" s="33" t="s">
        <v>2454</v>
      </c>
      <c r="H190" s="35" t="s">
        <v>254</v>
      </c>
      <c r="I190" s="33" t="s">
        <v>676</v>
      </c>
      <c r="K190" s="35" t="str">
        <f t="shared" si="8"/>
        <v>新潟県胎内市</v>
      </c>
      <c r="L190" s="35" t="s">
        <v>2014</v>
      </c>
      <c r="M190" s="35" t="s">
        <v>267</v>
      </c>
      <c r="N190" s="35" t="s">
        <v>2469</v>
      </c>
    </row>
    <row r="191" spans="1:14">
      <c r="A191" s="136" t="str">
        <f t="shared" si="9"/>
        <v>茨城県利根町</v>
      </c>
      <c r="B191" s="33" t="s">
        <v>2422</v>
      </c>
      <c r="C191" s="136" t="s">
        <v>260</v>
      </c>
      <c r="D191" s="33" t="s">
        <v>2462</v>
      </c>
      <c r="F191" s="35" t="str">
        <f t="shared" si="7"/>
        <v>青森県平川市</v>
      </c>
      <c r="G191" s="33" t="s">
        <v>2454</v>
      </c>
      <c r="H191" s="35" t="s">
        <v>254</v>
      </c>
      <c r="I191" s="33" t="s">
        <v>723</v>
      </c>
      <c r="K191" s="35" t="str">
        <f t="shared" si="8"/>
        <v>富山県富山市</v>
      </c>
      <c r="L191" s="35" t="s">
        <v>2014</v>
      </c>
      <c r="M191" s="35" t="s">
        <v>268</v>
      </c>
      <c r="N191" s="35" t="s">
        <v>2471</v>
      </c>
    </row>
    <row r="192" spans="1:14">
      <c r="A192" s="136" t="str">
        <f t="shared" si="9"/>
        <v>茨城県東海村</v>
      </c>
      <c r="B192" s="33" t="s">
        <v>2422</v>
      </c>
      <c r="C192" s="136" t="s">
        <v>260</v>
      </c>
      <c r="D192" s="33" t="s">
        <v>2464</v>
      </c>
      <c r="F192" s="35" t="str">
        <f t="shared" si="7"/>
        <v>青森県平内町</v>
      </c>
      <c r="G192" s="33" t="s">
        <v>2454</v>
      </c>
      <c r="H192" s="35" t="s">
        <v>254</v>
      </c>
      <c r="I192" s="33" t="s">
        <v>770</v>
      </c>
      <c r="K192" s="35" t="str">
        <f t="shared" si="8"/>
        <v>富山県黒部市</v>
      </c>
      <c r="L192" s="35" t="s">
        <v>2014</v>
      </c>
      <c r="M192" s="35" t="s">
        <v>268</v>
      </c>
      <c r="N192" s="35" t="s">
        <v>2473</v>
      </c>
    </row>
    <row r="193" spans="1:14">
      <c r="A193" s="136" t="str">
        <f t="shared" si="9"/>
        <v>栃木県宇都宮市</v>
      </c>
      <c r="B193" s="33" t="s">
        <v>2422</v>
      </c>
      <c r="C193" s="136" t="s">
        <v>261</v>
      </c>
      <c r="D193" s="33" t="s">
        <v>2466</v>
      </c>
      <c r="F193" s="35" t="str">
        <f t="shared" si="7"/>
        <v>青森県今別町</v>
      </c>
      <c r="G193" s="33" t="s">
        <v>2454</v>
      </c>
      <c r="H193" s="35" t="s">
        <v>254</v>
      </c>
      <c r="I193" s="33" t="s">
        <v>817</v>
      </c>
      <c r="K193" s="35" t="str">
        <f t="shared" si="8"/>
        <v>富山県砺波市</v>
      </c>
      <c r="L193" s="35" t="s">
        <v>2014</v>
      </c>
      <c r="M193" s="35" t="s">
        <v>268</v>
      </c>
      <c r="N193" s="35" t="s">
        <v>2475</v>
      </c>
    </row>
    <row r="194" spans="1:14">
      <c r="A194" s="136" t="str">
        <f t="shared" si="9"/>
        <v>栃木県大田原市</v>
      </c>
      <c r="B194" s="33" t="s">
        <v>2422</v>
      </c>
      <c r="C194" s="136" t="s">
        <v>261</v>
      </c>
      <c r="D194" s="33" t="s">
        <v>2468</v>
      </c>
      <c r="F194" s="35" t="str">
        <f t="shared" si="7"/>
        <v>青森県蓬田村</v>
      </c>
      <c r="G194" s="33" t="s">
        <v>2454</v>
      </c>
      <c r="H194" s="35" t="s">
        <v>254</v>
      </c>
      <c r="I194" s="33" t="s">
        <v>864</v>
      </c>
      <c r="K194" s="35" t="str">
        <f t="shared" si="8"/>
        <v>富山県南砺市</v>
      </c>
      <c r="L194" s="35" t="s">
        <v>2014</v>
      </c>
      <c r="M194" s="35" t="s">
        <v>268</v>
      </c>
      <c r="N194" s="35" t="s">
        <v>2477</v>
      </c>
    </row>
    <row r="195" spans="1:14">
      <c r="A195" s="136" t="str">
        <f t="shared" si="9"/>
        <v>栃木県さくら市</v>
      </c>
      <c r="B195" s="33" t="s">
        <v>2422</v>
      </c>
      <c r="C195" s="136" t="s">
        <v>261</v>
      </c>
      <c r="D195" s="33" t="s">
        <v>2470</v>
      </c>
      <c r="F195" s="35" t="str">
        <f t="shared" ref="F195:F258" si="10">CONCATENATE(H195,I195)</f>
        <v>青森県外ヶ浜町</v>
      </c>
      <c r="G195" s="33" t="s">
        <v>2454</v>
      </c>
      <c r="H195" s="35" t="s">
        <v>254</v>
      </c>
      <c r="I195" s="33" t="s">
        <v>911</v>
      </c>
      <c r="K195" s="35" t="str">
        <f t="shared" si="8"/>
        <v>石川県加賀市</v>
      </c>
      <c r="L195" s="35" t="s">
        <v>2014</v>
      </c>
      <c r="M195" s="35" t="s">
        <v>269</v>
      </c>
      <c r="N195" s="35" t="s">
        <v>2479</v>
      </c>
    </row>
    <row r="196" spans="1:14">
      <c r="A196" s="136" t="str">
        <f t="shared" si="9"/>
        <v>栃木県下野市</v>
      </c>
      <c r="B196" s="33" t="s">
        <v>2422</v>
      </c>
      <c r="C196" s="136" t="s">
        <v>261</v>
      </c>
      <c r="D196" s="33" t="s">
        <v>2472</v>
      </c>
      <c r="F196" s="35" t="str">
        <f t="shared" si="10"/>
        <v>青森県鰺ヶ沢町</v>
      </c>
      <c r="G196" s="33" t="s">
        <v>2454</v>
      </c>
      <c r="H196" s="35" t="s">
        <v>254</v>
      </c>
      <c r="I196" s="33" t="s">
        <v>2483</v>
      </c>
      <c r="K196" s="35" t="str">
        <f t="shared" ref="K196:K202" si="11">CONCATENATE(M196,N196)</f>
        <v>石川県白山市</v>
      </c>
      <c r="L196" s="35" t="s">
        <v>2014</v>
      </c>
      <c r="M196" s="35" t="s">
        <v>269</v>
      </c>
      <c r="N196" s="35" t="s">
        <v>2481</v>
      </c>
    </row>
    <row r="197" spans="1:14">
      <c r="A197" s="136" t="str">
        <f t="shared" si="9"/>
        <v>栃木県野木町</v>
      </c>
      <c r="B197" s="33" t="s">
        <v>2422</v>
      </c>
      <c r="C197" s="136" t="s">
        <v>261</v>
      </c>
      <c r="D197" s="33" t="s">
        <v>2474</v>
      </c>
      <c r="F197" s="35" t="str">
        <f t="shared" si="10"/>
        <v>青森県深浦町</v>
      </c>
      <c r="G197" s="33" t="s">
        <v>2454</v>
      </c>
      <c r="H197" s="35" t="s">
        <v>254</v>
      </c>
      <c r="I197" s="33" t="s">
        <v>1005</v>
      </c>
      <c r="K197" s="35" t="str">
        <f t="shared" si="11"/>
        <v>福井県南越前町</v>
      </c>
      <c r="L197" s="35" t="s">
        <v>2014</v>
      </c>
      <c r="M197" s="35" t="s">
        <v>270</v>
      </c>
      <c r="N197" s="35" t="s">
        <v>2484</v>
      </c>
    </row>
    <row r="198" spans="1:14">
      <c r="A198" s="136" t="str">
        <f t="shared" si="9"/>
        <v>群馬県高崎市</v>
      </c>
      <c r="B198" s="33" t="s">
        <v>2422</v>
      </c>
      <c r="C198" s="136" t="s">
        <v>262</v>
      </c>
      <c r="D198" s="33" t="s">
        <v>2476</v>
      </c>
      <c r="F198" s="35" t="str">
        <f t="shared" si="10"/>
        <v>青森県西目屋村</v>
      </c>
      <c r="G198" s="33" t="s">
        <v>2454</v>
      </c>
      <c r="H198" s="35" t="s">
        <v>254</v>
      </c>
      <c r="I198" s="33" t="s">
        <v>1051</v>
      </c>
      <c r="K198" s="35" t="str">
        <f t="shared" si="11"/>
        <v>長野県長野市</v>
      </c>
      <c r="L198" s="35" t="s">
        <v>2014</v>
      </c>
      <c r="M198" s="35" t="s">
        <v>272</v>
      </c>
      <c r="N198" s="35" t="s">
        <v>2486</v>
      </c>
    </row>
    <row r="199" spans="1:14">
      <c r="A199" s="136" t="str">
        <f t="shared" si="9"/>
        <v>群馬県明和町</v>
      </c>
      <c r="B199" s="33" t="s">
        <v>2422</v>
      </c>
      <c r="C199" s="136" t="s">
        <v>262</v>
      </c>
      <c r="D199" s="33" t="s">
        <v>2478</v>
      </c>
      <c r="F199" s="35" t="str">
        <f t="shared" si="10"/>
        <v>青森県藤崎町</v>
      </c>
      <c r="G199" s="33" t="s">
        <v>2454</v>
      </c>
      <c r="H199" s="35" t="s">
        <v>254</v>
      </c>
      <c r="I199" s="33" t="s">
        <v>1095</v>
      </c>
      <c r="K199" s="35" t="str">
        <f t="shared" si="11"/>
        <v>岐阜県高山市</v>
      </c>
      <c r="L199" s="35" t="s">
        <v>2014</v>
      </c>
      <c r="M199" s="35" t="s">
        <v>273</v>
      </c>
      <c r="N199" s="35" t="s">
        <v>2488</v>
      </c>
    </row>
    <row r="200" spans="1:14">
      <c r="A200" s="136" t="str">
        <f t="shared" si="9"/>
        <v>埼玉県川越市</v>
      </c>
      <c r="B200" s="33" t="s">
        <v>2422</v>
      </c>
      <c r="C200" s="136" t="s">
        <v>263</v>
      </c>
      <c r="D200" s="33" t="s">
        <v>2480</v>
      </c>
      <c r="F200" s="35" t="str">
        <f t="shared" si="10"/>
        <v>青森県大鰐町</v>
      </c>
      <c r="G200" s="33" t="s">
        <v>2454</v>
      </c>
      <c r="H200" s="35" t="s">
        <v>254</v>
      </c>
      <c r="I200" s="33" t="s">
        <v>1136</v>
      </c>
      <c r="K200" s="35" t="str">
        <f t="shared" si="11"/>
        <v>岐阜県飛騨市</v>
      </c>
      <c r="L200" s="35" t="s">
        <v>2014</v>
      </c>
      <c r="M200" s="35" t="s">
        <v>273</v>
      </c>
      <c r="N200" s="35" t="s">
        <v>2490</v>
      </c>
    </row>
    <row r="201" spans="1:14">
      <c r="A201" s="136" t="str">
        <f t="shared" ref="A201:A264" si="12">CONCATENATE(C201,D201)</f>
        <v>埼玉県川口市</v>
      </c>
      <c r="B201" s="33" t="s">
        <v>2422</v>
      </c>
      <c r="C201" s="136" t="s">
        <v>263</v>
      </c>
      <c r="D201" s="33" t="s">
        <v>2482</v>
      </c>
      <c r="F201" s="35" t="str">
        <f t="shared" si="10"/>
        <v>青森県田舎館村</v>
      </c>
      <c r="G201" s="33" t="s">
        <v>2454</v>
      </c>
      <c r="H201" s="35" t="s">
        <v>254</v>
      </c>
      <c r="I201" s="33" t="s">
        <v>1179</v>
      </c>
      <c r="K201" s="35" t="str">
        <f t="shared" si="11"/>
        <v>岐阜県揖斐川町</v>
      </c>
      <c r="L201" s="35" t="s">
        <v>2014</v>
      </c>
      <c r="M201" s="35" t="s">
        <v>273</v>
      </c>
      <c r="N201" s="35" t="s">
        <v>2492</v>
      </c>
    </row>
    <row r="202" spans="1:14">
      <c r="A202" s="136" t="str">
        <f t="shared" si="12"/>
        <v>埼玉県行田市</v>
      </c>
      <c r="B202" s="33" t="s">
        <v>2422</v>
      </c>
      <c r="C202" s="136" t="s">
        <v>263</v>
      </c>
      <c r="D202" s="33" t="s">
        <v>2485</v>
      </c>
      <c r="F202" s="35" t="str">
        <f t="shared" si="10"/>
        <v>青森県板柳町</v>
      </c>
      <c r="G202" s="33" t="s">
        <v>2454</v>
      </c>
      <c r="H202" s="35" t="s">
        <v>254</v>
      </c>
      <c r="I202" s="33" t="s">
        <v>1217</v>
      </c>
      <c r="K202" s="35" t="str">
        <f t="shared" si="11"/>
        <v>滋賀県長浜市</v>
      </c>
      <c r="L202" s="35" t="s">
        <v>2014</v>
      </c>
      <c r="M202" s="35" t="s">
        <v>277</v>
      </c>
      <c r="N202" s="35" t="s">
        <v>2494</v>
      </c>
    </row>
    <row r="203" spans="1:14">
      <c r="A203" s="136" t="str">
        <f t="shared" si="12"/>
        <v>埼玉県所沢市</v>
      </c>
      <c r="B203" s="33" t="s">
        <v>2422</v>
      </c>
      <c r="C203" s="136" t="s">
        <v>263</v>
      </c>
      <c r="D203" s="33" t="s">
        <v>2487</v>
      </c>
      <c r="F203" s="35" t="str">
        <f t="shared" si="10"/>
        <v>青森県鶴田町</v>
      </c>
      <c r="G203" s="33" t="s">
        <v>2454</v>
      </c>
      <c r="H203" s="35" t="s">
        <v>254</v>
      </c>
      <c r="I203" s="33" t="s">
        <v>1251</v>
      </c>
    </row>
    <row r="204" spans="1:14">
      <c r="A204" s="136" t="str">
        <f t="shared" si="12"/>
        <v>埼玉県飯能市</v>
      </c>
      <c r="B204" s="33" t="s">
        <v>2422</v>
      </c>
      <c r="C204" s="136" t="s">
        <v>263</v>
      </c>
      <c r="D204" s="33" t="s">
        <v>2489</v>
      </c>
      <c r="F204" s="35" t="str">
        <f t="shared" si="10"/>
        <v>青森県中泊町</v>
      </c>
      <c r="G204" s="33" t="s">
        <v>2454</v>
      </c>
      <c r="H204" s="35" t="s">
        <v>254</v>
      </c>
      <c r="I204" s="33" t="s">
        <v>1284</v>
      </c>
    </row>
    <row r="205" spans="1:14">
      <c r="A205" s="136" t="str">
        <f t="shared" si="12"/>
        <v>埼玉県加須市</v>
      </c>
      <c r="B205" s="33" t="s">
        <v>2422</v>
      </c>
      <c r="C205" s="136" t="s">
        <v>263</v>
      </c>
      <c r="D205" s="33" t="s">
        <v>2491</v>
      </c>
      <c r="F205" s="35" t="str">
        <f t="shared" si="10"/>
        <v>青森県野辺地町</v>
      </c>
      <c r="G205" s="33" t="s">
        <v>2454</v>
      </c>
      <c r="H205" s="35" t="s">
        <v>254</v>
      </c>
      <c r="I205" s="33" t="s">
        <v>1317</v>
      </c>
    </row>
    <row r="206" spans="1:14">
      <c r="A206" s="136" t="str">
        <f t="shared" si="12"/>
        <v>埼玉県春日部市</v>
      </c>
      <c r="B206" s="33" t="s">
        <v>2422</v>
      </c>
      <c r="C206" s="136" t="s">
        <v>263</v>
      </c>
      <c r="D206" s="33" t="s">
        <v>2493</v>
      </c>
      <c r="F206" s="35" t="str">
        <f t="shared" si="10"/>
        <v>青森県七戸町</v>
      </c>
      <c r="G206" s="33" t="s">
        <v>2454</v>
      </c>
      <c r="H206" s="35" t="s">
        <v>254</v>
      </c>
      <c r="I206" s="33" t="s">
        <v>1351</v>
      </c>
    </row>
    <row r="207" spans="1:14">
      <c r="A207" s="136" t="str">
        <f t="shared" si="12"/>
        <v>埼玉県羽生市</v>
      </c>
      <c r="B207" s="33" t="s">
        <v>2422</v>
      </c>
      <c r="C207" s="136" t="s">
        <v>263</v>
      </c>
      <c r="D207" s="33" t="s">
        <v>2495</v>
      </c>
      <c r="F207" s="35" t="str">
        <f t="shared" si="10"/>
        <v>青森県六戸町</v>
      </c>
      <c r="G207" s="33" t="s">
        <v>2454</v>
      </c>
      <c r="H207" s="35" t="s">
        <v>254</v>
      </c>
      <c r="I207" s="33" t="s">
        <v>1384</v>
      </c>
    </row>
    <row r="208" spans="1:14">
      <c r="A208" s="136" t="str">
        <f t="shared" si="12"/>
        <v>埼玉県鴻巣市</v>
      </c>
      <c r="B208" s="33" t="s">
        <v>2422</v>
      </c>
      <c r="C208" s="136" t="s">
        <v>263</v>
      </c>
      <c r="D208" s="33" t="s">
        <v>2496</v>
      </c>
      <c r="F208" s="35" t="str">
        <f t="shared" si="10"/>
        <v>青森県横浜町</v>
      </c>
      <c r="G208" s="33" t="s">
        <v>2454</v>
      </c>
      <c r="H208" s="35" t="s">
        <v>254</v>
      </c>
      <c r="I208" s="33" t="s">
        <v>1415</v>
      </c>
    </row>
    <row r="209" spans="1:9">
      <c r="A209" s="136" t="str">
        <f t="shared" si="12"/>
        <v>埼玉県深谷市</v>
      </c>
      <c r="B209" s="33" t="s">
        <v>2422</v>
      </c>
      <c r="C209" s="136" t="s">
        <v>263</v>
      </c>
      <c r="D209" s="33" t="s">
        <v>2497</v>
      </c>
      <c r="F209" s="35" t="str">
        <f t="shared" si="10"/>
        <v>青森県東北町</v>
      </c>
      <c r="G209" s="33" t="s">
        <v>2454</v>
      </c>
      <c r="H209" s="35" t="s">
        <v>254</v>
      </c>
      <c r="I209" s="33" t="s">
        <v>1443</v>
      </c>
    </row>
    <row r="210" spans="1:9">
      <c r="A210" s="136" t="str">
        <f t="shared" si="12"/>
        <v>埼玉県上尾市</v>
      </c>
      <c r="B210" s="33" t="s">
        <v>2422</v>
      </c>
      <c r="C210" s="136" t="s">
        <v>263</v>
      </c>
      <c r="D210" s="33" t="s">
        <v>2498</v>
      </c>
      <c r="F210" s="35" t="str">
        <f t="shared" si="10"/>
        <v>青森県六ヶ所村</v>
      </c>
      <c r="G210" s="33" t="s">
        <v>2454</v>
      </c>
      <c r="H210" s="35" t="s">
        <v>254</v>
      </c>
      <c r="I210" s="33" t="s">
        <v>1470</v>
      </c>
    </row>
    <row r="211" spans="1:9">
      <c r="A211" s="136" t="str">
        <f t="shared" si="12"/>
        <v>埼玉県草加市</v>
      </c>
      <c r="B211" s="33" t="s">
        <v>2422</v>
      </c>
      <c r="C211" s="136" t="s">
        <v>263</v>
      </c>
      <c r="D211" s="33" t="s">
        <v>2499</v>
      </c>
      <c r="F211" s="35" t="str">
        <f t="shared" si="10"/>
        <v>青森県おいらせ町</v>
      </c>
      <c r="G211" s="33" t="s">
        <v>2454</v>
      </c>
      <c r="H211" s="35" t="s">
        <v>254</v>
      </c>
      <c r="I211" s="33" t="s">
        <v>1494</v>
      </c>
    </row>
    <row r="212" spans="1:9">
      <c r="A212" s="136" t="str">
        <f t="shared" si="12"/>
        <v>埼玉県越谷市</v>
      </c>
      <c r="B212" s="33" t="s">
        <v>2422</v>
      </c>
      <c r="C212" s="136" t="s">
        <v>263</v>
      </c>
      <c r="D212" s="33" t="s">
        <v>2500</v>
      </c>
      <c r="F212" s="35" t="str">
        <f t="shared" si="10"/>
        <v>青森県大間町</v>
      </c>
      <c r="G212" s="33" t="s">
        <v>2454</v>
      </c>
      <c r="H212" s="35" t="s">
        <v>254</v>
      </c>
      <c r="I212" s="33" t="s">
        <v>1518</v>
      </c>
    </row>
    <row r="213" spans="1:9">
      <c r="A213" s="136" t="str">
        <f t="shared" si="12"/>
        <v>埼玉県戸田市</v>
      </c>
      <c r="B213" s="33" t="s">
        <v>2422</v>
      </c>
      <c r="C213" s="136" t="s">
        <v>263</v>
      </c>
      <c r="D213" s="33" t="s">
        <v>2501</v>
      </c>
      <c r="F213" s="35" t="str">
        <f t="shared" si="10"/>
        <v>青森県東通村</v>
      </c>
      <c r="G213" s="33" t="s">
        <v>2454</v>
      </c>
      <c r="H213" s="35" t="s">
        <v>254</v>
      </c>
      <c r="I213" s="33" t="s">
        <v>1541</v>
      </c>
    </row>
    <row r="214" spans="1:9">
      <c r="A214" s="136" t="str">
        <f t="shared" si="12"/>
        <v>埼玉県入間市</v>
      </c>
      <c r="B214" s="33" t="s">
        <v>2422</v>
      </c>
      <c r="C214" s="136" t="s">
        <v>263</v>
      </c>
      <c r="D214" s="33" t="s">
        <v>2502</v>
      </c>
      <c r="F214" s="35" t="str">
        <f t="shared" si="10"/>
        <v>青森県風間浦村</v>
      </c>
      <c r="G214" s="33" t="s">
        <v>2454</v>
      </c>
      <c r="H214" s="35" t="s">
        <v>254</v>
      </c>
      <c r="I214" s="33" t="s">
        <v>1562</v>
      </c>
    </row>
    <row r="215" spans="1:9">
      <c r="A215" s="136" t="str">
        <f t="shared" si="12"/>
        <v>埼玉県久喜市</v>
      </c>
      <c r="B215" s="33" t="s">
        <v>2422</v>
      </c>
      <c r="C215" s="136" t="s">
        <v>263</v>
      </c>
      <c r="D215" s="33" t="s">
        <v>2503</v>
      </c>
      <c r="F215" s="35" t="str">
        <f t="shared" si="10"/>
        <v>青森県佐井村</v>
      </c>
      <c r="G215" s="33" t="s">
        <v>2454</v>
      </c>
      <c r="H215" s="35" t="s">
        <v>254</v>
      </c>
      <c r="I215" s="33" t="s">
        <v>1583</v>
      </c>
    </row>
    <row r="216" spans="1:9">
      <c r="A216" s="136" t="str">
        <f t="shared" si="12"/>
        <v>埼玉県北本市</v>
      </c>
      <c r="B216" s="33" t="s">
        <v>2422</v>
      </c>
      <c r="C216" s="136" t="s">
        <v>263</v>
      </c>
      <c r="D216" s="33" t="s">
        <v>2504</v>
      </c>
      <c r="F216" s="35" t="str">
        <f t="shared" si="10"/>
        <v>青森県三戸町</v>
      </c>
      <c r="G216" s="33" t="s">
        <v>2454</v>
      </c>
      <c r="H216" s="35" t="s">
        <v>254</v>
      </c>
      <c r="I216" s="33" t="s">
        <v>1605</v>
      </c>
    </row>
    <row r="217" spans="1:9">
      <c r="A217" s="136" t="str">
        <f t="shared" si="12"/>
        <v>埼玉県八潮市</v>
      </c>
      <c r="B217" s="33" t="s">
        <v>2422</v>
      </c>
      <c r="C217" s="136" t="s">
        <v>263</v>
      </c>
      <c r="D217" s="33" t="s">
        <v>2505</v>
      </c>
      <c r="F217" s="35" t="str">
        <f t="shared" si="10"/>
        <v>青森県五戸町</v>
      </c>
      <c r="G217" s="33" t="s">
        <v>2454</v>
      </c>
      <c r="H217" s="35" t="s">
        <v>254</v>
      </c>
      <c r="I217" s="33" t="s">
        <v>1626</v>
      </c>
    </row>
    <row r="218" spans="1:9">
      <c r="A218" s="136" t="str">
        <f t="shared" si="12"/>
        <v>埼玉県三郷市</v>
      </c>
      <c r="B218" s="33" t="s">
        <v>2422</v>
      </c>
      <c r="C218" s="136" t="s">
        <v>263</v>
      </c>
      <c r="D218" s="33" t="s">
        <v>2506</v>
      </c>
      <c r="F218" s="35" t="str">
        <f t="shared" si="10"/>
        <v>青森県田子町</v>
      </c>
      <c r="G218" s="33" t="s">
        <v>2454</v>
      </c>
      <c r="H218" s="35" t="s">
        <v>254</v>
      </c>
      <c r="I218" s="33" t="s">
        <v>1643</v>
      </c>
    </row>
    <row r="219" spans="1:9">
      <c r="A219" s="136" t="str">
        <f t="shared" si="12"/>
        <v>埼玉県蓮田市</v>
      </c>
      <c r="B219" s="33" t="s">
        <v>2422</v>
      </c>
      <c r="C219" s="136" t="s">
        <v>263</v>
      </c>
      <c r="D219" s="33" t="s">
        <v>2507</v>
      </c>
      <c r="F219" s="35" t="str">
        <f t="shared" si="10"/>
        <v>青森県南部町</v>
      </c>
      <c r="G219" s="33" t="s">
        <v>2454</v>
      </c>
      <c r="H219" s="35" t="s">
        <v>254</v>
      </c>
      <c r="I219" s="33" t="s">
        <v>987</v>
      </c>
    </row>
    <row r="220" spans="1:9">
      <c r="A220" s="136" t="str">
        <f t="shared" si="12"/>
        <v>埼玉県幸手市</v>
      </c>
      <c r="B220" s="33" t="s">
        <v>2422</v>
      </c>
      <c r="C220" s="136" t="s">
        <v>263</v>
      </c>
      <c r="D220" s="33" t="s">
        <v>2508</v>
      </c>
      <c r="F220" s="35" t="str">
        <f t="shared" si="10"/>
        <v>青森県階上町</v>
      </c>
      <c r="G220" s="33" t="s">
        <v>2454</v>
      </c>
      <c r="H220" s="35" t="s">
        <v>254</v>
      </c>
      <c r="I220" s="33" t="s">
        <v>1674</v>
      </c>
    </row>
    <row r="221" spans="1:9">
      <c r="A221" s="136" t="str">
        <f t="shared" si="12"/>
        <v>埼玉県吉川市</v>
      </c>
      <c r="B221" s="33" t="s">
        <v>2422</v>
      </c>
      <c r="C221" s="136" t="s">
        <v>263</v>
      </c>
      <c r="D221" s="33" t="s">
        <v>2509</v>
      </c>
      <c r="F221" s="35" t="str">
        <f t="shared" si="10"/>
        <v>青森県新郷村</v>
      </c>
      <c r="G221" s="33" t="s">
        <v>2454</v>
      </c>
      <c r="H221" s="35" t="s">
        <v>254</v>
      </c>
      <c r="I221" s="33" t="s">
        <v>1691</v>
      </c>
    </row>
    <row r="222" spans="1:9">
      <c r="A222" s="136" t="str">
        <f t="shared" si="12"/>
        <v>埼玉県白岡市</v>
      </c>
      <c r="B222" s="33" t="s">
        <v>2422</v>
      </c>
      <c r="C222" s="136" t="s">
        <v>263</v>
      </c>
      <c r="D222" s="33" t="s">
        <v>2510</v>
      </c>
      <c r="F222" s="35" t="str">
        <f t="shared" si="10"/>
        <v>岩手県盛岡市</v>
      </c>
      <c r="G222" s="33" t="s">
        <v>2454</v>
      </c>
      <c r="H222" s="35" t="s">
        <v>255</v>
      </c>
      <c r="I222" s="33" t="s">
        <v>2516</v>
      </c>
    </row>
    <row r="223" spans="1:9">
      <c r="A223" s="136" t="str">
        <f t="shared" si="12"/>
        <v>埼玉県伊奈町</v>
      </c>
      <c r="B223" s="33" t="s">
        <v>2422</v>
      </c>
      <c r="C223" s="136" t="s">
        <v>263</v>
      </c>
      <c r="D223" s="33" t="s">
        <v>2511</v>
      </c>
      <c r="F223" s="35" t="str">
        <f t="shared" si="10"/>
        <v>岩手県花巻市</v>
      </c>
      <c r="G223" s="33" t="s">
        <v>2454</v>
      </c>
      <c r="H223" s="35" t="s">
        <v>255</v>
      </c>
      <c r="I223" s="33" t="s">
        <v>2518</v>
      </c>
    </row>
    <row r="224" spans="1:9">
      <c r="A224" s="136" t="str">
        <f t="shared" si="12"/>
        <v>埼玉県三芳町</v>
      </c>
      <c r="B224" s="33" t="s">
        <v>2422</v>
      </c>
      <c r="C224" s="136" t="s">
        <v>263</v>
      </c>
      <c r="D224" s="33" t="s">
        <v>2512</v>
      </c>
      <c r="F224" s="35" t="str">
        <f t="shared" si="10"/>
        <v>岩手県北上市</v>
      </c>
      <c r="G224" s="33" t="s">
        <v>2454</v>
      </c>
      <c r="H224" s="35" t="s">
        <v>255</v>
      </c>
      <c r="I224" s="33" t="s">
        <v>2520</v>
      </c>
    </row>
    <row r="225" spans="1:9">
      <c r="A225" s="136" t="str">
        <f t="shared" si="12"/>
        <v>埼玉県川島町</v>
      </c>
      <c r="B225" s="33" t="s">
        <v>2422</v>
      </c>
      <c r="C225" s="136" t="s">
        <v>263</v>
      </c>
      <c r="D225" s="33" t="s">
        <v>2513</v>
      </c>
      <c r="F225" s="35" t="str">
        <f t="shared" si="10"/>
        <v>岩手県久慈市</v>
      </c>
      <c r="G225" s="33" t="s">
        <v>2454</v>
      </c>
      <c r="H225" s="35" t="s">
        <v>255</v>
      </c>
      <c r="I225" s="33" t="s">
        <v>2522</v>
      </c>
    </row>
    <row r="226" spans="1:9">
      <c r="A226" s="136" t="str">
        <f t="shared" si="12"/>
        <v>埼玉県鳩山町</v>
      </c>
      <c r="B226" s="33" t="s">
        <v>2422</v>
      </c>
      <c r="C226" s="136" t="s">
        <v>263</v>
      </c>
      <c r="D226" s="33" t="s">
        <v>2514</v>
      </c>
      <c r="F226" s="35" t="str">
        <f t="shared" si="10"/>
        <v>岩手県遠野市</v>
      </c>
      <c r="G226" s="33" t="s">
        <v>2454</v>
      </c>
      <c r="H226" s="35" t="s">
        <v>255</v>
      </c>
      <c r="I226" s="33" t="s">
        <v>2524</v>
      </c>
    </row>
    <row r="227" spans="1:9">
      <c r="A227" s="136" t="str">
        <f t="shared" si="12"/>
        <v>埼玉県ときがわ町</v>
      </c>
      <c r="B227" s="33" t="s">
        <v>2422</v>
      </c>
      <c r="C227" s="136" t="s">
        <v>263</v>
      </c>
      <c r="D227" s="33" t="s">
        <v>2515</v>
      </c>
      <c r="F227" s="35" t="str">
        <f t="shared" si="10"/>
        <v>岩手県一関市</v>
      </c>
      <c r="G227" s="33" t="s">
        <v>2454</v>
      </c>
      <c r="H227" s="35" t="s">
        <v>255</v>
      </c>
      <c r="I227" s="33" t="s">
        <v>2526</v>
      </c>
    </row>
    <row r="228" spans="1:9">
      <c r="A228" s="136" t="str">
        <f t="shared" si="12"/>
        <v>埼玉県宮代町</v>
      </c>
      <c r="B228" s="33" t="s">
        <v>2422</v>
      </c>
      <c r="C228" s="136" t="s">
        <v>263</v>
      </c>
      <c r="D228" s="33" t="s">
        <v>2517</v>
      </c>
      <c r="F228" s="35" t="str">
        <f t="shared" si="10"/>
        <v>岩手県二戸市</v>
      </c>
      <c r="G228" s="33" t="s">
        <v>2454</v>
      </c>
      <c r="H228" s="35" t="s">
        <v>255</v>
      </c>
      <c r="I228" s="33" t="s">
        <v>2528</v>
      </c>
    </row>
    <row r="229" spans="1:9">
      <c r="A229" s="136" t="str">
        <f t="shared" si="12"/>
        <v>埼玉県杉戸町</v>
      </c>
      <c r="B229" s="33" t="s">
        <v>2422</v>
      </c>
      <c r="C229" s="136" t="s">
        <v>263</v>
      </c>
      <c r="D229" s="33" t="s">
        <v>2519</v>
      </c>
      <c r="F229" s="35" t="str">
        <f t="shared" si="10"/>
        <v>岩手県八幡平市</v>
      </c>
      <c r="G229" s="33" t="s">
        <v>2454</v>
      </c>
      <c r="H229" s="35" t="s">
        <v>255</v>
      </c>
      <c r="I229" s="33" t="s">
        <v>2412</v>
      </c>
    </row>
    <row r="230" spans="1:9">
      <c r="A230" s="136" t="str">
        <f t="shared" si="12"/>
        <v>埼玉県松伏町</v>
      </c>
      <c r="B230" s="33" t="s">
        <v>2422</v>
      </c>
      <c r="C230" s="136" t="s">
        <v>263</v>
      </c>
      <c r="D230" s="33" t="s">
        <v>2521</v>
      </c>
      <c r="F230" s="35" t="str">
        <f t="shared" si="10"/>
        <v>岩手県奥州市</v>
      </c>
      <c r="G230" s="33" t="s">
        <v>2454</v>
      </c>
      <c r="H230" s="35" t="s">
        <v>255</v>
      </c>
      <c r="I230" s="33" t="s">
        <v>2531</v>
      </c>
    </row>
    <row r="231" spans="1:9">
      <c r="A231" s="136" t="str">
        <f t="shared" si="12"/>
        <v>埼玉県滑川町</v>
      </c>
      <c r="B231" s="33" t="s">
        <v>2422</v>
      </c>
      <c r="C231" s="136" t="s">
        <v>263</v>
      </c>
      <c r="D231" s="33" t="s">
        <v>2523</v>
      </c>
      <c r="F231" s="35" t="str">
        <f t="shared" si="10"/>
        <v>岩手県滝沢市</v>
      </c>
      <c r="G231" s="33" t="s">
        <v>2454</v>
      </c>
      <c r="H231" s="35" t="s">
        <v>255</v>
      </c>
      <c r="I231" s="33" t="s">
        <v>2533</v>
      </c>
    </row>
    <row r="232" spans="1:9">
      <c r="A232" s="136" t="str">
        <f t="shared" si="12"/>
        <v>千葉県野田市</v>
      </c>
      <c r="B232" s="33" t="s">
        <v>2422</v>
      </c>
      <c r="C232" s="136" t="s">
        <v>264</v>
      </c>
      <c r="D232" s="33" t="s">
        <v>2525</v>
      </c>
      <c r="F232" s="35" t="str">
        <f t="shared" si="10"/>
        <v>岩手県雫石町</v>
      </c>
      <c r="G232" s="33" t="s">
        <v>2454</v>
      </c>
      <c r="H232" s="35" t="s">
        <v>255</v>
      </c>
      <c r="I232" s="35" t="s">
        <v>959</v>
      </c>
    </row>
    <row r="233" spans="1:9">
      <c r="A233" s="136" t="str">
        <f t="shared" si="12"/>
        <v>千葉県茂原市</v>
      </c>
      <c r="B233" s="33" t="s">
        <v>2422</v>
      </c>
      <c r="C233" s="136" t="s">
        <v>264</v>
      </c>
      <c r="D233" s="33" t="s">
        <v>2527</v>
      </c>
      <c r="F233" s="35" t="str">
        <f t="shared" si="10"/>
        <v>岩手県葛巻町</v>
      </c>
      <c r="G233" s="33" t="s">
        <v>2454</v>
      </c>
      <c r="H233" s="35" t="s">
        <v>255</v>
      </c>
      <c r="I233" s="35" t="s">
        <v>1006</v>
      </c>
    </row>
    <row r="234" spans="1:9">
      <c r="A234" s="136" t="str">
        <f t="shared" si="12"/>
        <v>千葉県東金市</v>
      </c>
      <c r="B234" s="33" t="s">
        <v>2422</v>
      </c>
      <c r="C234" s="136" t="s">
        <v>264</v>
      </c>
      <c r="D234" s="33" t="s">
        <v>2529</v>
      </c>
      <c r="F234" s="35" t="str">
        <f t="shared" si="10"/>
        <v>岩手県岩手町</v>
      </c>
      <c r="G234" s="33" t="s">
        <v>2454</v>
      </c>
      <c r="H234" s="35" t="s">
        <v>255</v>
      </c>
      <c r="I234" s="35" t="s">
        <v>3004</v>
      </c>
    </row>
    <row r="235" spans="1:9">
      <c r="A235" s="136" t="str">
        <f t="shared" si="12"/>
        <v>千葉県柏市</v>
      </c>
      <c r="B235" s="33" t="s">
        <v>2422</v>
      </c>
      <c r="C235" s="136" t="s">
        <v>264</v>
      </c>
      <c r="D235" s="33" t="s">
        <v>2530</v>
      </c>
      <c r="F235" s="35" t="str">
        <f t="shared" si="10"/>
        <v>岩手県紫波町</v>
      </c>
      <c r="G235" s="33" t="s">
        <v>2454</v>
      </c>
      <c r="H235" s="35" t="s">
        <v>255</v>
      </c>
      <c r="I235" s="35" t="s">
        <v>1096</v>
      </c>
    </row>
    <row r="236" spans="1:9">
      <c r="A236" s="136" t="str">
        <f t="shared" si="12"/>
        <v>千葉県流山市</v>
      </c>
      <c r="B236" s="33" t="s">
        <v>2422</v>
      </c>
      <c r="C236" s="136" t="s">
        <v>264</v>
      </c>
      <c r="D236" s="33" t="s">
        <v>2532</v>
      </c>
      <c r="F236" s="35" t="str">
        <f t="shared" si="10"/>
        <v>岩手県矢巾町</v>
      </c>
      <c r="G236" s="33" t="s">
        <v>2454</v>
      </c>
      <c r="H236" s="35" t="s">
        <v>255</v>
      </c>
      <c r="I236" s="35" t="s">
        <v>1137</v>
      </c>
    </row>
    <row r="237" spans="1:9">
      <c r="A237" s="136" t="str">
        <f t="shared" si="12"/>
        <v>千葉県鎌ケ谷市</v>
      </c>
      <c r="B237" s="33" t="s">
        <v>2422</v>
      </c>
      <c r="C237" s="136" t="s">
        <v>264</v>
      </c>
      <c r="D237" s="33" t="s">
        <v>2937</v>
      </c>
      <c r="F237" s="35" t="str">
        <f t="shared" si="10"/>
        <v>岩手県西和賀町</v>
      </c>
      <c r="G237" s="33" t="s">
        <v>2454</v>
      </c>
      <c r="H237" s="35" t="s">
        <v>255</v>
      </c>
      <c r="I237" s="35" t="s">
        <v>3005</v>
      </c>
    </row>
    <row r="238" spans="1:9">
      <c r="A238" s="136" t="str">
        <f t="shared" si="12"/>
        <v>千葉県白井市</v>
      </c>
      <c r="B238" s="33" t="s">
        <v>2422</v>
      </c>
      <c r="C238" s="136" t="s">
        <v>264</v>
      </c>
      <c r="D238" s="33" t="s">
        <v>2534</v>
      </c>
      <c r="F238" s="35" t="str">
        <f t="shared" si="10"/>
        <v>岩手県金ケ崎町</v>
      </c>
      <c r="G238" s="33" t="s">
        <v>2454</v>
      </c>
      <c r="H238" s="35" t="s">
        <v>255</v>
      </c>
      <c r="I238" s="35" t="s">
        <v>3006</v>
      </c>
    </row>
    <row r="239" spans="1:9">
      <c r="A239" s="136" t="str">
        <f t="shared" si="12"/>
        <v>千葉県香取市</v>
      </c>
      <c r="B239" s="33" t="s">
        <v>2422</v>
      </c>
      <c r="C239" s="136" t="s">
        <v>264</v>
      </c>
      <c r="D239" s="33" t="s">
        <v>2535</v>
      </c>
      <c r="F239" s="35" t="str">
        <f t="shared" si="10"/>
        <v>岩手県平泉町</v>
      </c>
      <c r="G239" s="33" t="s">
        <v>2454</v>
      </c>
      <c r="H239" s="35" t="s">
        <v>255</v>
      </c>
      <c r="I239" s="35" t="s">
        <v>2541</v>
      </c>
    </row>
    <row r="240" spans="1:9">
      <c r="A240" s="136" t="str">
        <f t="shared" si="12"/>
        <v>千葉県大網白里市</v>
      </c>
      <c r="B240" s="33" t="s">
        <v>2422</v>
      </c>
      <c r="C240" s="136" t="s">
        <v>264</v>
      </c>
      <c r="D240" s="33" t="s">
        <v>2536</v>
      </c>
      <c r="F240" s="35" t="str">
        <f t="shared" si="10"/>
        <v>岩手県住田町</v>
      </c>
      <c r="G240" s="33" t="s">
        <v>2454</v>
      </c>
      <c r="H240" s="35" t="s">
        <v>255</v>
      </c>
      <c r="I240" s="35" t="s">
        <v>3007</v>
      </c>
    </row>
    <row r="241" spans="1:9">
      <c r="A241" s="136" t="str">
        <f t="shared" si="12"/>
        <v>千葉県木更津市</v>
      </c>
      <c r="B241" s="33" t="s">
        <v>2422</v>
      </c>
      <c r="C241" s="136" t="s">
        <v>264</v>
      </c>
      <c r="D241" s="33" t="s">
        <v>2537</v>
      </c>
      <c r="F241" s="35" t="str">
        <f t="shared" si="10"/>
        <v>岩手県岩泉町</v>
      </c>
      <c r="G241" s="33" t="s">
        <v>2454</v>
      </c>
      <c r="H241" s="35" t="s">
        <v>255</v>
      </c>
      <c r="I241" s="35" t="s">
        <v>2544</v>
      </c>
    </row>
    <row r="242" spans="1:9">
      <c r="A242" s="136" t="str">
        <f t="shared" si="12"/>
        <v>千葉県君津市</v>
      </c>
      <c r="B242" s="33" t="s">
        <v>2422</v>
      </c>
      <c r="C242" s="136" t="s">
        <v>264</v>
      </c>
      <c r="D242" s="33" t="s">
        <v>2538</v>
      </c>
      <c r="F242" s="35" t="str">
        <f t="shared" si="10"/>
        <v>岩手県田野畑村</v>
      </c>
      <c r="G242" s="33" t="s">
        <v>2454</v>
      </c>
      <c r="H242" s="35" t="s">
        <v>255</v>
      </c>
      <c r="I242" s="35" t="s">
        <v>2546</v>
      </c>
    </row>
    <row r="243" spans="1:9">
      <c r="A243" s="136" t="str">
        <f t="shared" si="12"/>
        <v>千葉県酒々井町</v>
      </c>
      <c r="B243" s="33" t="s">
        <v>2422</v>
      </c>
      <c r="C243" s="136" t="s">
        <v>264</v>
      </c>
      <c r="D243" s="33" t="s">
        <v>2539</v>
      </c>
      <c r="F243" s="35" t="str">
        <f t="shared" si="10"/>
        <v>岩手県普代村</v>
      </c>
      <c r="G243" s="33" t="s">
        <v>2454</v>
      </c>
      <c r="H243" s="35" t="s">
        <v>255</v>
      </c>
      <c r="I243" s="35" t="s">
        <v>2548</v>
      </c>
    </row>
    <row r="244" spans="1:9">
      <c r="A244" s="136" t="str">
        <f t="shared" si="12"/>
        <v>千葉県栄町</v>
      </c>
      <c r="B244" s="33" t="s">
        <v>2422</v>
      </c>
      <c r="C244" s="136" t="s">
        <v>264</v>
      </c>
      <c r="D244" s="33" t="s">
        <v>2540</v>
      </c>
      <c r="F244" s="35" t="str">
        <f t="shared" si="10"/>
        <v>岩手県軽米町</v>
      </c>
      <c r="G244" s="33" t="s">
        <v>2454</v>
      </c>
      <c r="H244" s="35" t="s">
        <v>255</v>
      </c>
      <c r="I244" s="35" t="s">
        <v>1471</v>
      </c>
    </row>
    <row r="245" spans="1:9">
      <c r="A245" s="136" t="str">
        <f t="shared" si="12"/>
        <v>千葉県白子町</v>
      </c>
      <c r="B245" s="33" t="s">
        <v>2422</v>
      </c>
      <c r="C245" s="136" t="s">
        <v>264</v>
      </c>
      <c r="D245" s="33" t="s">
        <v>2542</v>
      </c>
      <c r="F245" s="35" t="str">
        <f t="shared" si="10"/>
        <v>岩手県野田村</v>
      </c>
      <c r="G245" s="33" t="s">
        <v>2454</v>
      </c>
      <c r="H245" s="35" t="s">
        <v>255</v>
      </c>
      <c r="I245" s="35" t="s">
        <v>1495</v>
      </c>
    </row>
    <row r="246" spans="1:9">
      <c r="A246" s="136" t="str">
        <f t="shared" si="12"/>
        <v>千葉県長柄町</v>
      </c>
      <c r="B246" s="33" t="s">
        <v>2422</v>
      </c>
      <c r="C246" s="136" t="s">
        <v>264</v>
      </c>
      <c r="D246" s="33" t="s">
        <v>2543</v>
      </c>
      <c r="F246" s="35" t="str">
        <f t="shared" si="10"/>
        <v>岩手県九戸村</v>
      </c>
      <c r="G246" s="33" t="s">
        <v>2454</v>
      </c>
      <c r="H246" s="35" t="s">
        <v>255</v>
      </c>
      <c r="I246" s="35" t="s">
        <v>1519</v>
      </c>
    </row>
    <row r="247" spans="1:9">
      <c r="A247" s="136" t="str">
        <f t="shared" si="12"/>
        <v>千葉県長南町</v>
      </c>
      <c r="B247" s="33" t="s">
        <v>2422</v>
      </c>
      <c r="C247" s="136" t="s">
        <v>264</v>
      </c>
      <c r="D247" s="33" t="s">
        <v>2545</v>
      </c>
      <c r="F247" s="35" t="str">
        <f t="shared" si="10"/>
        <v>岩手県洋野町</v>
      </c>
      <c r="G247" s="33" t="s">
        <v>2454</v>
      </c>
      <c r="H247" s="35" t="s">
        <v>255</v>
      </c>
      <c r="I247" s="35" t="s">
        <v>1542</v>
      </c>
    </row>
    <row r="248" spans="1:9">
      <c r="A248" s="136" t="str">
        <f t="shared" si="12"/>
        <v>東京都奥多摩町</v>
      </c>
      <c r="B248" s="33" t="s">
        <v>2422</v>
      </c>
      <c r="C248" s="136" t="s">
        <v>265</v>
      </c>
      <c r="D248" s="33" t="s">
        <v>2547</v>
      </c>
      <c r="F248" s="35" t="str">
        <f t="shared" si="10"/>
        <v>岩手県一戸町</v>
      </c>
      <c r="G248" s="33" t="s">
        <v>2454</v>
      </c>
      <c r="H248" s="35" t="s">
        <v>255</v>
      </c>
      <c r="I248" s="35" t="s">
        <v>2554</v>
      </c>
    </row>
    <row r="249" spans="1:9">
      <c r="A249" s="136" t="str">
        <f t="shared" si="12"/>
        <v>神奈川県秦野市</v>
      </c>
      <c r="B249" s="33" t="s">
        <v>2422</v>
      </c>
      <c r="C249" s="136" t="s">
        <v>266</v>
      </c>
      <c r="D249" s="139" t="s">
        <v>2550</v>
      </c>
      <c r="F249" s="35" t="str">
        <f t="shared" si="10"/>
        <v>宮城県登米市</v>
      </c>
      <c r="G249" s="33" t="s">
        <v>2454</v>
      </c>
      <c r="H249" s="35" t="s">
        <v>256</v>
      </c>
      <c r="I249" s="35" t="s">
        <v>2556</v>
      </c>
    </row>
    <row r="250" spans="1:9">
      <c r="A250" s="136" t="str">
        <f t="shared" si="12"/>
        <v>神奈川県大磯町</v>
      </c>
      <c r="B250" s="33" t="s">
        <v>2422</v>
      </c>
      <c r="C250" s="136" t="s">
        <v>266</v>
      </c>
      <c r="D250" s="33" t="s">
        <v>2552</v>
      </c>
      <c r="F250" s="35" t="str">
        <f t="shared" si="10"/>
        <v>宮城県栗原市</v>
      </c>
      <c r="G250" s="33" t="s">
        <v>2454</v>
      </c>
      <c r="H250" s="35" t="s">
        <v>256</v>
      </c>
      <c r="I250" s="35" t="s">
        <v>2558</v>
      </c>
    </row>
    <row r="251" spans="1:9">
      <c r="A251" s="136" t="str">
        <f t="shared" si="12"/>
        <v>神奈川県二宮町</v>
      </c>
      <c r="B251" s="33" t="s">
        <v>2422</v>
      </c>
      <c r="C251" s="136" t="s">
        <v>266</v>
      </c>
      <c r="D251" s="33" t="s">
        <v>2553</v>
      </c>
      <c r="F251" s="35" t="str">
        <f t="shared" si="10"/>
        <v>宮城県大崎市</v>
      </c>
      <c r="G251" s="33" t="s">
        <v>2454</v>
      </c>
      <c r="H251" s="35" t="s">
        <v>256</v>
      </c>
      <c r="I251" s="35" t="s">
        <v>2415</v>
      </c>
    </row>
    <row r="252" spans="1:9">
      <c r="A252" s="136" t="str">
        <f t="shared" si="12"/>
        <v>神奈川県中井町</v>
      </c>
      <c r="B252" s="33" t="s">
        <v>2422</v>
      </c>
      <c r="C252" s="136" t="s">
        <v>266</v>
      </c>
      <c r="D252" s="33" t="s">
        <v>2555</v>
      </c>
      <c r="F252" s="35" t="str">
        <f t="shared" si="10"/>
        <v>宮城県七ヶ宿町</v>
      </c>
      <c r="G252" s="33" t="s">
        <v>2454</v>
      </c>
      <c r="H252" s="35" t="s">
        <v>256</v>
      </c>
      <c r="I252" s="35" t="s">
        <v>2561</v>
      </c>
    </row>
    <row r="253" spans="1:9">
      <c r="A253" s="136" t="str">
        <f t="shared" si="12"/>
        <v>神奈川県大井町</v>
      </c>
      <c r="B253" s="33" t="s">
        <v>2422</v>
      </c>
      <c r="C253" s="136" t="s">
        <v>266</v>
      </c>
      <c r="D253" s="33" t="s">
        <v>2557</v>
      </c>
      <c r="F253" s="35" t="str">
        <f t="shared" si="10"/>
        <v>宮城県川崎町</v>
      </c>
      <c r="G253" s="33" t="s">
        <v>2454</v>
      </c>
      <c r="H253" s="35" t="s">
        <v>256</v>
      </c>
      <c r="I253" s="35" t="s">
        <v>2563</v>
      </c>
    </row>
    <row r="254" spans="1:9">
      <c r="A254" s="136" t="str">
        <f t="shared" si="12"/>
        <v>神奈川県山北町</v>
      </c>
      <c r="B254" s="33" t="s">
        <v>2422</v>
      </c>
      <c r="C254" s="136" t="s">
        <v>266</v>
      </c>
      <c r="D254" s="33" t="s">
        <v>2559</v>
      </c>
      <c r="F254" s="35" t="str">
        <f t="shared" si="10"/>
        <v>宮城県加美町</v>
      </c>
      <c r="G254" s="33" t="s">
        <v>2454</v>
      </c>
      <c r="H254" s="35" t="s">
        <v>256</v>
      </c>
      <c r="I254" s="35" t="s">
        <v>2565</v>
      </c>
    </row>
    <row r="255" spans="1:9">
      <c r="A255" s="136" t="str">
        <f t="shared" si="12"/>
        <v>神奈川県清川村</v>
      </c>
      <c r="B255" s="33" t="s">
        <v>2422</v>
      </c>
      <c r="C255" s="136" t="s">
        <v>266</v>
      </c>
      <c r="D255" s="33" t="s">
        <v>2560</v>
      </c>
      <c r="F255" s="35" t="str">
        <f t="shared" si="10"/>
        <v>宮城県涌谷町</v>
      </c>
      <c r="G255" s="33" t="s">
        <v>2454</v>
      </c>
      <c r="H255" s="35" t="s">
        <v>256</v>
      </c>
      <c r="I255" s="35" t="s">
        <v>1543</v>
      </c>
    </row>
    <row r="256" spans="1:9">
      <c r="A256" s="136" t="str">
        <f t="shared" si="12"/>
        <v>山梨県甲府市</v>
      </c>
      <c r="B256" s="33" t="s">
        <v>2422</v>
      </c>
      <c r="C256" s="136" t="s">
        <v>271</v>
      </c>
      <c r="D256" s="33" t="s">
        <v>2562</v>
      </c>
      <c r="F256" s="35" t="str">
        <f t="shared" si="10"/>
        <v>宮城県美里町</v>
      </c>
      <c r="G256" s="33" t="s">
        <v>2454</v>
      </c>
      <c r="H256" s="35" t="s">
        <v>256</v>
      </c>
      <c r="I256" s="35" t="s">
        <v>999</v>
      </c>
    </row>
    <row r="257" spans="1:9">
      <c r="A257" s="136" t="str">
        <f t="shared" si="12"/>
        <v>長野県塩尻市</v>
      </c>
      <c r="B257" s="33" t="s">
        <v>2422</v>
      </c>
      <c r="C257" s="136" t="s">
        <v>272</v>
      </c>
      <c r="D257" s="33" t="s">
        <v>2564</v>
      </c>
      <c r="F257" s="35" t="str">
        <f t="shared" si="10"/>
        <v>秋田県秋田市</v>
      </c>
      <c r="G257" s="33" t="s">
        <v>2454</v>
      </c>
      <c r="H257" s="35" t="s">
        <v>257</v>
      </c>
      <c r="I257" s="35" t="s">
        <v>2569</v>
      </c>
    </row>
    <row r="258" spans="1:9">
      <c r="A258" s="136" t="str">
        <f t="shared" si="12"/>
        <v>岐阜県岐阜市</v>
      </c>
      <c r="B258" s="33" t="s">
        <v>2422</v>
      </c>
      <c r="C258" s="136" t="s">
        <v>273</v>
      </c>
      <c r="D258" s="33" t="s">
        <v>2566</v>
      </c>
      <c r="F258" s="35" t="str">
        <f t="shared" si="10"/>
        <v>秋田県能代市</v>
      </c>
      <c r="G258" s="33" t="s">
        <v>2454</v>
      </c>
      <c r="H258" s="35" t="s">
        <v>257</v>
      </c>
      <c r="I258" s="35" t="s">
        <v>2571</v>
      </c>
    </row>
    <row r="259" spans="1:9">
      <c r="A259" s="136" t="str">
        <f t="shared" si="12"/>
        <v>岐阜県海津市</v>
      </c>
      <c r="B259" s="33" t="s">
        <v>2422</v>
      </c>
      <c r="C259" s="136" t="s">
        <v>273</v>
      </c>
      <c r="D259" s="33" t="s">
        <v>2567</v>
      </c>
      <c r="F259" s="35" t="str">
        <f t="shared" ref="F259:F322" si="13">CONCATENATE(H259,I259)</f>
        <v>秋田県横手市</v>
      </c>
      <c r="G259" s="33" t="s">
        <v>2454</v>
      </c>
      <c r="H259" s="35" t="s">
        <v>257</v>
      </c>
      <c r="I259" s="35" t="s">
        <v>2418</v>
      </c>
    </row>
    <row r="260" spans="1:9">
      <c r="A260" s="136" t="str">
        <f t="shared" si="12"/>
        <v>静岡県静岡市</v>
      </c>
      <c r="B260" s="33" t="s">
        <v>2422</v>
      </c>
      <c r="C260" s="136" t="s">
        <v>274</v>
      </c>
      <c r="D260" s="33" t="s">
        <v>2568</v>
      </c>
      <c r="F260" s="35" t="str">
        <f t="shared" si="13"/>
        <v>秋田県大館市</v>
      </c>
      <c r="G260" s="33" t="s">
        <v>2454</v>
      </c>
      <c r="H260" s="35" t="s">
        <v>257</v>
      </c>
      <c r="I260" s="35" t="s">
        <v>2421</v>
      </c>
    </row>
    <row r="261" spans="1:9">
      <c r="A261" s="136" t="str">
        <f t="shared" si="12"/>
        <v>静岡県沼津市</v>
      </c>
      <c r="B261" s="33" t="s">
        <v>2422</v>
      </c>
      <c r="C261" s="136" t="s">
        <v>274</v>
      </c>
      <c r="D261" s="33" t="s">
        <v>2570</v>
      </c>
      <c r="F261" s="35" t="str">
        <f t="shared" si="13"/>
        <v>秋田県湯沢市</v>
      </c>
      <c r="G261" s="33" t="s">
        <v>2454</v>
      </c>
      <c r="H261" s="35" t="s">
        <v>257</v>
      </c>
      <c r="I261" s="35" t="s">
        <v>2223</v>
      </c>
    </row>
    <row r="262" spans="1:9">
      <c r="A262" s="136" t="str">
        <f t="shared" si="12"/>
        <v>静岡県磐田市</v>
      </c>
      <c r="B262" s="33" t="s">
        <v>2422</v>
      </c>
      <c r="C262" s="136" t="s">
        <v>274</v>
      </c>
      <c r="D262" s="33" t="s">
        <v>2572</v>
      </c>
      <c r="F262" s="35" t="str">
        <f t="shared" si="13"/>
        <v>秋田県鹿角市</v>
      </c>
      <c r="G262" s="33" t="s">
        <v>2454</v>
      </c>
      <c r="H262" s="35" t="s">
        <v>257</v>
      </c>
      <c r="I262" s="35" t="s">
        <v>2425</v>
      </c>
    </row>
    <row r="263" spans="1:9">
      <c r="A263" s="136" t="str">
        <f t="shared" si="12"/>
        <v>静岡県御殿場市</v>
      </c>
      <c r="B263" s="33" t="s">
        <v>2422</v>
      </c>
      <c r="C263" s="136" t="s">
        <v>274</v>
      </c>
      <c r="D263" s="33" t="s">
        <v>2573</v>
      </c>
      <c r="F263" s="35" t="str">
        <f t="shared" si="13"/>
        <v>秋田県潟上市</v>
      </c>
      <c r="G263" s="33" t="s">
        <v>2454</v>
      </c>
      <c r="H263" s="35" t="s">
        <v>257</v>
      </c>
      <c r="I263" s="35" t="s">
        <v>2577</v>
      </c>
    </row>
    <row r="264" spans="1:9">
      <c r="A264" s="136" t="str">
        <f t="shared" si="12"/>
        <v>愛知県岡崎市</v>
      </c>
      <c r="B264" s="33" t="s">
        <v>2422</v>
      </c>
      <c r="C264" s="136" t="s">
        <v>275</v>
      </c>
      <c r="D264" s="33" t="s">
        <v>2574</v>
      </c>
      <c r="F264" s="35" t="str">
        <f t="shared" si="13"/>
        <v>秋田県大仙市</v>
      </c>
      <c r="G264" s="33" t="s">
        <v>2454</v>
      </c>
      <c r="H264" s="35" t="s">
        <v>257</v>
      </c>
      <c r="I264" s="35" t="s">
        <v>2431</v>
      </c>
    </row>
    <row r="265" spans="1:9">
      <c r="A265" s="136" t="str">
        <f t="shared" ref="A265:A328" si="14">CONCATENATE(C265,D265)</f>
        <v>愛知県瀬戸市</v>
      </c>
      <c r="B265" s="33" t="s">
        <v>2422</v>
      </c>
      <c r="C265" s="136" t="s">
        <v>275</v>
      </c>
      <c r="D265" s="33" t="s">
        <v>2575</v>
      </c>
      <c r="F265" s="35" t="str">
        <f t="shared" si="13"/>
        <v>秋田県北秋田市</v>
      </c>
      <c r="G265" s="33" t="s">
        <v>2454</v>
      </c>
      <c r="H265" s="35" t="s">
        <v>257</v>
      </c>
      <c r="I265" s="35" t="s">
        <v>2433</v>
      </c>
    </row>
    <row r="266" spans="1:9">
      <c r="A266" s="136" t="str">
        <f t="shared" si="14"/>
        <v>愛知県春日井市</v>
      </c>
      <c r="B266" s="33" t="s">
        <v>2422</v>
      </c>
      <c r="C266" s="136" t="s">
        <v>275</v>
      </c>
      <c r="D266" s="33" t="s">
        <v>2576</v>
      </c>
      <c r="F266" s="35" t="str">
        <f t="shared" si="13"/>
        <v>秋田県仙北市</v>
      </c>
      <c r="G266" s="33" t="s">
        <v>2454</v>
      </c>
      <c r="H266" s="35" t="s">
        <v>257</v>
      </c>
      <c r="I266" s="35" t="s">
        <v>2435</v>
      </c>
    </row>
    <row r="267" spans="1:9">
      <c r="A267" s="136" t="str">
        <f t="shared" si="14"/>
        <v>愛知県豊川市</v>
      </c>
      <c r="B267" s="33" t="s">
        <v>2422</v>
      </c>
      <c r="C267" s="136" t="s">
        <v>275</v>
      </c>
      <c r="D267" s="33" t="s">
        <v>2578</v>
      </c>
      <c r="F267" s="35" t="str">
        <f t="shared" si="13"/>
        <v>秋田県小坂町</v>
      </c>
      <c r="G267" s="33" t="s">
        <v>2454</v>
      </c>
      <c r="H267" s="35" t="s">
        <v>257</v>
      </c>
      <c r="I267" s="35" t="s">
        <v>2582</v>
      </c>
    </row>
    <row r="268" spans="1:9">
      <c r="A268" s="136" t="str">
        <f t="shared" si="14"/>
        <v>愛知県津島市</v>
      </c>
      <c r="B268" s="33" t="s">
        <v>2422</v>
      </c>
      <c r="C268" s="136" t="s">
        <v>275</v>
      </c>
      <c r="D268" s="33" t="s">
        <v>2579</v>
      </c>
      <c r="F268" s="35" t="str">
        <f t="shared" si="13"/>
        <v>秋田県上小阿仁村</v>
      </c>
      <c r="G268" s="33" t="s">
        <v>2454</v>
      </c>
      <c r="H268" s="35" t="s">
        <v>257</v>
      </c>
      <c r="I268" s="35" t="s">
        <v>3009</v>
      </c>
    </row>
    <row r="269" spans="1:9">
      <c r="A269" s="136" t="str">
        <f t="shared" si="14"/>
        <v>愛知県碧南市</v>
      </c>
      <c r="B269" s="33" t="s">
        <v>2422</v>
      </c>
      <c r="C269" s="136" t="s">
        <v>275</v>
      </c>
      <c r="D269" s="33" t="s">
        <v>2580</v>
      </c>
      <c r="F269" s="35" t="str">
        <f t="shared" si="13"/>
        <v>秋田県藤里町</v>
      </c>
      <c r="G269" s="33" t="s">
        <v>2454</v>
      </c>
      <c r="H269" s="35" t="s">
        <v>257</v>
      </c>
      <c r="I269" s="35" t="s">
        <v>1008</v>
      </c>
    </row>
    <row r="270" spans="1:9">
      <c r="A270" s="136" t="str">
        <f t="shared" si="14"/>
        <v>愛知県安城市</v>
      </c>
      <c r="B270" s="33" t="s">
        <v>2422</v>
      </c>
      <c r="C270" s="136" t="s">
        <v>275</v>
      </c>
      <c r="D270" s="33" t="s">
        <v>2581</v>
      </c>
      <c r="F270" s="35" t="str">
        <f t="shared" si="13"/>
        <v>秋田県三種町</v>
      </c>
      <c r="G270" s="33" t="s">
        <v>2454</v>
      </c>
      <c r="H270" s="35" t="s">
        <v>257</v>
      </c>
      <c r="I270" s="35" t="s">
        <v>1054</v>
      </c>
    </row>
    <row r="271" spans="1:9">
      <c r="A271" s="136" t="str">
        <f t="shared" si="14"/>
        <v>愛知県蒲郡市</v>
      </c>
      <c r="B271" s="33" t="s">
        <v>2422</v>
      </c>
      <c r="C271" s="136" t="s">
        <v>275</v>
      </c>
      <c r="D271" s="33" t="s">
        <v>2583</v>
      </c>
      <c r="F271" s="35" t="str">
        <f t="shared" si="13"/>
        <v>秋田県八峰町</v>
      </c>
      <c r="G271" s="33" t="s">
        <v>2454</v>
      </c>
      <c r="H271" s="35" t="s">
        <v>257</v>
      </c>
      <c r="I271" s="35" t="s">
        <v>1098</v>
      </c>
    </row>
    <row r="272" spans="1:9">
      <c r="A272" s="136" t="str">
        <f t="shared" si="14"/>
        <v>愛知県犬山市</v>
      </c>
      <c r="B272" s="33" t="s">
        <v>2422</v>
      </c>
      <c r="C272" s="136" t="s">
        <v>275</v>
      </c>
      <c r="D272" s="33" t="s">
        <v>2584</v>
      </c>
      <c r="F272" s="35" t="str">
        <f t="shared" si="13"/>
        <v>秋田県五城目町</v>
      </c>
      <c r="G272" s="33" t="s">
        <v>2454</v>
      </c>
      <c r="H272" s="35" t="s">
        <v>257</v>
      </c>
      <c r="I272" s="35" t="s">
        <v>1139</v>
      </c>
    </row>
    <row r="273" spans="1:9">
      <c r="A273" s="136" t="str">
        <f t="shared" si="14"/>
        <v>愛知県江南市</v>
      </c>
      <c r="B273" s="33" t="s">
        <v>2422</v>
      </c>
      <c r="C273" s="136" t="s">
        <v>275</v>
      </c>
      <c r="D273" s="33" t="s">
        <v>2585</v>
      </c>
      <c r="F273" s="35" t="str">
        <f t="shared" si="13"/>
        <v>秋田県八郎潟町</v>
      </c>
      <c r="G273" s="33" t="s">
        <v>2454</v>
      </c>
      <c r="H273" s="35" t="s">
        <v>257</v>
      </c>
      <c r="I273" s="35" t="s">
        <v>1182</v>
      </c>
    </row>
    <row r="274" spans="1:9">
      <c r="A274" s="136" t="str">
        <f t="shared" si="14"/>
        <v>愛知県稲沢市</v>
      </c>
      <c r="B274" s="33" t="s">
        <v>2422</v>
      </c>
      <c r="C274" s="136" t="s">
        <v>275</v>
      </c>
      <c r="D274" s="33" t="s">
        <v>2586</v>
      </c>
      <c r="F274" s="35" t="str">
        <f t="shared" si="13"/>
        <v>秋田県井川町</v>
      </c>
      <c r="G274" s="33" t="s">
        <v>2454</v>
      </c>
      <c r="H274" s="35" t="s">
        <v>257</v>
      </c>
      <c r="I274" s="35" t="s">
        <v>1219</v>
      </c>
    </row>
    <row r="275" spans="1:9">
      <c r="A275" s="136" t="str">
        <f t="shared" si="14"/>
        <v>愛知県東海市</v>
      </c>
      <c r="B275" s="33" t="s">
        <v>2422</v>
      </c>
      <c r="C275" s="136" t="s">
        <v>275</v>
      </c>
      <c r="D275" s="33" t="s">
        <v>2587</v>
      </c>
      <c r="F275" s="35" t="str">
        <f t="shared" si="13"/>
        <v>秋田県大潟村</v>
      </c>
      <c r="G275" s="33" t="s">
        <v>2454</v>
      </c>
      <c r="H275" s="35" t="s">
        <v>257</v>
      </c>
      <c r="I275" s="35" t="s">
        <v>1254</v>
      </c>
    </row>
    <row r="276" spans="1:9">
      <c r="A276" s="136" t="str">
        <f t="shared" si="14"/>
        <v>愛知県大府市</v>
      </c>
      <c r="B276" s="33" t="s">
        <v>2422</v>
      </c>
      <c r="C276" s="136" t="s">
        <v>275</v>
      </c>
      <c r="D276" s="33" t="s">
        <v>2588</v>
      </c>
      <c r="F276" s="35" t="str">
        <f t="shared" si="13"/>
        <v>秋田県美郷町</v>
      </c>
      <c r="G276" s="33" t="s">
        <v>2454</v>
      </c>
      <c r="H276" s="35" t="s">
        <v>257</v>
      </c>
      <c r="I276" s="35" t="s">
        <v>2592</v>
      </c>
    </row>
    <row r="277" spans="1:9">
      <c r="A277" s="136" t="str">
        <f t="shared" si="14"/>
        <v>愛知県尾張旭市</v>
      </c>
      <c r="B277" s="33" t="s">
        <v>2422</v>
      </c>
      <c r="C277" s="136" t="s">
        <v>275</v>
      </c>
      <c r="D277" s="33" t="s">
        <v>2589</v>
      </c>
      <c r="F277" s="35" t="str">
        <f t="shared" si="13"/>
        <v>秋田県羽後町</v>
      </c>
      <c r="G277" s="33" t="s">
        <v>2454</v>
      </c>
      <c r="H277" s="35" t="s">
        <v>257</v>
      </c>
      <c r="I277" s="35" t="s">
        <v>1320</v>
      </c>
    </row>
    <row r="278" spans="1:9">
      <c r="A278" s="136" t="str">
        <f t="shared" si="14"/>
        <v>愛知県高浜市</v>
      </c>
      <c r="B278" s="33" t="s">
        <v>2422</v>
      </c>
      <c r="C278" s="136" t="s">
        <v>275</v>
      </c>
      <c r="D278" s="33" t="s">
        <v>2590</v>
      </c>
      <c r="F278" s="35" t="str">
        <f t="shared" si="13"/>
        <v>秋田県東成瀬村</v>
      </c>
      <c r="G278" s="33" t="s">
        <v>2454</v>
      </c>
      <c r="H278" s="35" t="s">
        <v>257</v>
      </c>
      <c r="I278" s="35" t="s">
        <v>1354</v>
      </c>
    </row>
    <row r="279" spans="1:9">
      <c r="A279" s="136" t="str">
        <f t="shared" si="14"/>
        <v>愛知県岩倉市</v>
      </c>
      <c r="B279" s="33" t="s">
        <v>2422</v>
      </c>
      <c r="C279" s="136" t="s">
        <v>275</v>
      </c>
      <c r="D279" s="33" t="s">
        <v>2591</v>
      </c>
      <c r="F279" s="35" t="str">
        <f t="shared" si="13"/>
        <v>山形県山形市</v>
      </c>
      <c r="G279" s="33" t="s">
        <v>2454</v>
      </c>
      <c r="H279" s="35" t="s">
        <v>258</v>
      </c>
      <c r="I279" s="35" t="s">
        <v>2596</v>
      </c>
    </row>
    <row r="280" spans="1:9">
      <c r="A280" s="136" t="str">
        <f t="shared" si="14"/>
        <v>愛知県田原市</v>
      </c>
      <c r="B280" s="33" t="s">
        <v>2422</v>
      </c>
      <c r="C280" s="136" t="s">
        <v>275</v>
      </c>
      <c r="D280" s="33" t="s">
        <v>2593</v>
      </c>
      <c r="F280" s="35" t="str">
        <f t="shared" si="13"/>
        <v>山形県米沢市</v>
      </c>
      <c r="G280" s="33" t="s">
        <v>2454</v>
      </c>
      <c r="H280" s="35" t="s">
        <v>258</v>
      </c>
      <c r="I280" s="35" t="s">
        <v>2598</v>
      </c>
    </row>
    <row r="281" spans="1:9">
      <c r="A281" s="136" t="str">
        <f t="shared" si="14"/>
        <v>愛知県愛西市</v>
      </c>
      <c r="B281" s="33" t="s">
        <v>2422</v>
      </c>
      <c r="C281" s="136" t="s">
        <v>275</v>
      </c>
      <c r="D281" s="33" t="s">
        <v>2594</v>
      </c>
      <c r="F281" s="35" t="str">
        <f t="shared" si="13"/>
        <v>山形県新庄市</v>
      </c>
      <c r="G281" s="33" t="s">
        <v>2454</v>
      </c>
      <c r="H281" s="35" t="s">
        <v>258</v>
      </c>
      <c r="I281" s="35" t="s">
        <v>2600</v>
      </c>
    </row>
    <row r="282" spans="1:9">
      <c r="A282" s="136" t="str">
        <f t="shared" si="14"/>
        <v>愛知県北名古屋市</v>
      </c>
      <c r="B282" s="33" t="s">
        <v>2422</v>
      </c>
      <c r="C282" s="136" t="s">
        <v>275</v>
      </c>
      <c r="D282" s="33" t="s">
        <v>2595</v>
      </c>
      <c r="F282" s="35" t="str">
        <f t="shared" si="13"/>
        <v>山形県寒河江市</v>
      </c>
      <c r="G282" s="33" t="s">
        <v>2454</v>
      </c>
      <c r="H282" s="35" t="s">
        <v>258</v>
      </c>
      <c r="I282" s="35" t="s">
        <v>2602</v>
      </c>
    </row>
    <row r="283" spans="1:9">
      <c r="A283" s="136" t="str">
        <f t="shared" si="14"/>
        <v>愛知県弥富市</v>
      </c>
      <c r="B283" s="33" t="s">
        <v>2422</v>
      </c>
      <c r="C283" s="136" t="s">
        <v>275</v>
      </c>
      <c r="D283" s="33" t="s">
        <v>2597</v>
      </c>
      <c r="F283" s="35" t="str">
        <f t="shared" si="13"/>
        <v>山形県上山市</v>
      </c>
      <c r="G283" s="33" t="s">
        <v>2454</v>
      </c>
      <c r="H283" s="35" t="s">
        <v>258</v>
      </c>
      <c r="I283" s="35" t="s">
        <v>2241</v>
      </c>
    </row>
    <row r="284" spans="1:9">
      <c r="A284" s="136" t="str">
        <f t="shared" si="14"/>
        <v>愛知県あま市</v>
      </c>
      <c r="B284" s="33" t="s">
        <v>2422</v>
      </c>
      <c r="C284" s="136" t="s">
        <v>275</v>
      </c>
      <c r="D284" s="33" t="s">
        <v>2599</v>
      </c>
      <c r="F284" s="35" t="str">
        <f t="shared" si="13"/>
        <v>山形県村山市</v>
      </c>
      <c r="G284" s="33" t="s">
        <v>2454</v>
      </c>
      <c r="H284" s="35" t="s">
        <v>258</v>
      </c>
      <c r="I284" s="35" t="s">
        <v>2244</v>
      </c>
    </row>
    <row r="285" spans="1:9">
      <c r="A285" s="136" t="str">
        <f t="shared" si="14"/>
        <v>愛知県豊山町</v>
      </c>
      <c r="B285" s="33" t="s">
        <v>2422</v>
      </c>
      <c r="C285" s="136" t="s">
        <v>275</v>
      </c>
      <c r="D285" s="33" t="s">
        <v>2603</v>
      </c>
      <c r="F285" s="35" t="str">
        <f t="shared" si="13"/>
        <v>山形県長井市</v>
      </c>
      <c r="G285" s="33" t="s">
        <v>2454</v>
      </c>
      <c r="H285" s="35" t="s">
        <v>258</v>
      </c>
      <c r="I285" s="35" t="s">
        <v>2247</v>
      </c>
    </row>
    <row r="286" spans="1:9">
      <c r="A286" s="136" t="str">
        <f t="shared" si="14"/>
        <v>愛知県大治町</v>
      </c>
      <c r="B286" s="33" t="s">
        <v>2422</v>
      </c>
      <c r="C286" s="136" t="s">
        <v>275</v>
      </c>
      <c r="D286" s="33" t="s">
        <v>2604</v>
      </c>
      <c r="F286" s="35" t="str">
        <f t="shared" si="13"/>
        <v>山形県天童市</v>
      </c>
      <c r="G286" s="33" t="s">
        <v>2454</v>
      </c>
      <c r="H286" s="35" t="s">
        <v>258</v>
      </c>
      <c r="I286" s="35" t="s">
        <v>2607</v>
      </c>
    </row>
    <row r="287" spans="1:9">
      <c r="A287" s="136" t="str">
        <f t="shared" si="14"/>
        <v>愛知県蟹江町</v>
      </c>
      <c r="B287" s="33" t="s">
        <v>2422</v>
      </c>
      <c r="C287" s="136" t="s">
        <v>275</v>
      </c>
      <c r="D287" s="33" t="s">
        <v>2605</v>
      </c>
      <c r="F287" s="35" t="str">
        <f t="shared" si="13"/>
        <v>山形県東根市</v>
      </c>
      <c r="G287" s="33" t="s">
        <v>2454</v>
      </c>
      <c r="H287" s="35" t="s">
        <v>258</v>
      </c>
      <c r="I287" s="35" t="s">
        <v>2609</v>
      </c>
    </row>
    <row r="288" spans="1:9">
      <c r="A288" s="136" t="str">
        <f t="shared" si="14"/>
        <v>愛知県幸田町</v>
      </c>
      <c r="B288" s="33" t="s">
        <v>2422</v>
      </c>
      <c r="C288" s="136" t="s">
        <v>275</v>
      </c>
      <c r="D288" s="33" t="s">
        <v>2606</v>
      </c>
      <c r="F288" s="35" t="str">
        <f t="shared" si="13"/>
        <v>山形県尾花沢市</v>
      </c>
      <c r="G288" s="33" t="s">
        <v>2454</v>
      </c>
      <c r="H288" s="35" t="s">
        <v>258</v>
      </c>
      <c r="I288" s="35" t="s">
        <v>2250</v>
      </c>
    </row>
    <row r="289" spans="1:9">
      <c r="A289" s="137" t="str">
        <f>CONCATENATE(C289,D289)</f>
        <v>愛知県飛島村</v>
      </c>
      <c r="B289" s="107" t="s">
        <v>3055</v>
      </c>
      <c r="C289" s="137" t="s">
        <v>275</v>
      </c>
      <c r="D289" s="138" t="s">
        <v>2853</v>
      </c>
      <c r="F289" s="35" t="str">
        <f t="shared" si="13"/>
        <v>山形県南陽市</v>
      </c>
      <c r="G289" s="33" t="s">
        <v>2454</v>
      </c>
      <c r="H289" s="35" t="s">
        <v>258</v>
      </c>
      <c r="I289" s="35" t="s">
        <v>2252</v>
      </c>
    </row>
    <row r="290" spans="1:9">
      <c r="A290" s="136" t="str">
        <f t="shared" si="14"/>
        <v>三重県津市</v>
      </c>
      <c r="B290" s="33" t="s">
        <v>2422</v>
      </c>
      <c r="C290" s="136" t="s">
        <v>276</v>
      </c>
      <c r="D290" s="33" t="s">
        <v>2608</v>
      </c>
      <c r="F290" s="35" t="str">
        <f t="shared" si="13"/>
        <v>山形県山辺町</v>
      </c>
      <c r="G290" s="33" t="s">
        <v>2454</v>
      </c>
      <c r="H290" s="35" t="s">
        <v>258</v>
      </c>
      <c r="I290" s="35" t="s">
        <v>3010</v>
      </c>
    </row>
    <row r="291" spans="1:9">
      <c r="A291" s="136" t="str">
        <f t="shared" si="14"/>
        <v>三重県桑名市</v>
      </c>
      <c r="B291" s="33" t="s">
        <v>2422</v>
      </c>
      <c r="C291" s="136" t="s">
        <v>276</v>
      </c>
      <c r="D291" s="33" t="s">
        <v>2610</v>
      </c>
      <c r="F291" s="35" t="str">
        <f t="shared" si="13"/>
        <v>山形県中山町</v>
      </c>
      <c r="G291" s="33" t="s">
        <v>2454</v>
      </c>
      <c r="H291" s="35" t="s">
        <v>258</v>
      </c>
      <c r="I291" s="35" t="s">
        <v>3011</v>
      </c>
    </row>
    <row r="292" spans="1:9">
      <c r="A292" s="136" t="str">
        <f t="shared" si="14"/>
        <v>三重県亀山市</v>
      </c>
      <c r="B292" s="33" t="s">
        <v>2422</v>
      </c>
      <c r="C292" s="136" t="s">
        <v>276</v>
      </c>
      <c r="D292" s="33" t="s">
        <v>2611</v>
      </c>
      <c r="F292" s="35" t="str">
        <f t="shared" si="13"/>
        <v>山形県河北町</v>
      </c>
      <c r="G292" s="33" t="s">
        <v>2454</v>
      </c>
      <c r="H292" s="35" t="s">
        <v>258</v>
      </c>
      <c r="I292" s="35" t="s">
        <v>1009</v>
      </c>
    </row>
    <row r="293" spans="1:9">
      <c r="A293" s="137" t="str">
        <f>CONCATENATE(C293,D293)</f>
        <v>三重県木曽岬町</v>
      </c>
      <c r="B293" s="107" t="s">
        <v>3055</v>
      </c>
      <c r="C293" s="137" t="s">
        <v>276</v>
      </c>
      <c r="D293" s="138" t="s">
        <v>2857</v>
      </c>
      <c r="F293" s="35" t="str">
        <f t="shared" si="13"/>
        <v>山形県西川町</v>
      </c>
      <c r="G293" s="33" t="s">
        <v>2454</v>
      </c>
      <c r="H293" s="35" t="s">
        <v>258</v>
      </c>
      <c r="I293" s="35" t="s">
        <v>1055</v>
      </c>
    </row>
    <row r="294" spans="1:9">
      <c r="A294" s="136" t="str">
        <f t="shared" si="14"/>
        <v>滋賀県彦根市</v>
      </c>
      <c r="B294" s="33" t="s">
        <v>2422</v>
      </c>
      <c r="C294" s="136" t="s">
        <v>277</v>
      </c>
      <c r="D294" s="33" t="s">
        <v>2612</v>
      </c>
      <c r="F294" s="35" t="str">
        <f t="shared" si="13"/>
        <v>山形県朝日町</v>
      </c>
      <c r="G294" s="33" t="s">
        <v>2454</v>
      </c>
      <c r="H294" s="35" t="s">
        <v>258</v>
      </c>
      <c r="I294" s="35" t="s">
        <v>972</v>
      </c>
    </row>
    <row r="295" spans="1:9">
      <c r="A295" s="136" t="str">
        <f t="shared" si="14"/>
        <v>滋賀県守山市</v>
      </c>
      <c r="B295" s="33" t="s">
        <v>2422</v>
      </c>
      <c r="C295" s="136" t="s">
        <v>277</v>
      </c>
      <c r="D295" s="33" t="s">
        <v>2613</v>
      </c>
      <c r="F295" s="35" t="str">
        <f t="shared" si="13"/>
        <v>山形県大江町</v>
      </c>
      <c r="G295" s="33" t="s">
        <v>2454</v>
      </c>
      <c r="H295" s="35" t="s">
        <v>258</v>
      </c>
      <c r="I295" s="35" t="s">
        <v>1140</v>
      </c>
    </row>
    <row r="296" spans="1:9">
      <c r="A296" s="136" t="str">
        <f t="shared" si="14"/>
        <v>滋賀県甲賀市</v>
      </c>
      <c r="B296" s="33" t="s">
        <v>2422</v>
      </c>
      <c r="C296" s="136" t="s">
        <v>277</v>
      </c>
      <c r="D296" s="33" t="s">
        <v>2614</v>
      </c>
      <c r="F296" s="35" t="str">
        <f t="shared" si="13"/>
        <v>山形県大石田町</v>
      </c>
      <c r="G296" s="33" t="s">
        <v>2454</v>
      </c>
      <c r="H296" s="35" t="s">
        <v>258</v>
      </c>
      <c r="I296" s="35" t="s">
        <v>3012</v>
      </c>
    </row>
    <row r="297" spans="1:9">
      <c r="A297" s="136" t="str">
        <f t="shared" si="14"/>
        <v>滋賀県野洲市</v>
      </c>
      <c r="B297" s="33" t="s">
        <v>2422</v>
      </c>
      <c r="C297" s="136" t="s">
        <v>277</v>
      </c>
      <c r="D297" s="33" t="s">
        <v>2615</v>
      </c>
      <c r="F297" s="35" t="str">
        <f t="shared" si="13"/>
        <v>山形県金山町</v>
      </c>
      <c r="G297" s="33" t="s">
        <v>2454</v>
      </c>
      <c r="H297" s="35" t="s">
        <v>258</v>
      </c>
      <c r="I297" s="35" t="s">
        <v>3013</v>
      </c>
    </row>
    <row r="298" spans="1:9">
      <c r="A298" s="136" t="str">
        <f t="shared" si="14"/>
        <v>京都府宇治市</v>
      </c>
      <c r="B298" s="33" t="s">
        <v>2422</v>
      </c>
      <c r="C298" s="136" t="s">
        <v>278</v>
      </c>
      <c r="D298" s="33" t="s">
        <v>2616</v>
      </c>
      <c r="F298" s="35" t="str">
        <f t="shared" si="13"/>
        <v>山形県最上町</v>
      </c>
      <c r="G298" s="33" t="s">
        <v>2454</v>
      </c>
      <c r="H298" s="35" t="s">
        <v>258</v>
      </c>
      <c r="I298" s="35" t="s">
        <v>1255</v>
      </c>
    </row>
    <row r="299" spans="1:9">
      <c r="A299" s="136" t="str">
        <f t="shared" si="14"/>
        <v>京都府亀岡市</v>
      </c>
      <c r="B299" s="33" t="s">
        <v>2422</v>
      </c>
      <c r="C299" s="136" t="s">
        <v>278</v>
      </c>
      <c r="D299" s="33" t="s">
        <v>2939</v>
      </c>
      <c r="F299" s="35" t="str">
        <f t="shared" si="13"/>
        <v>山形県舟形町</v>
      </c>
      <c r="G299" s="33" t="s">
        <v>2454</v>
      </c>
      <c r="H299" s="35" t="s">
        <v>258</v>
      </c>
      <c r="I299" s="35" t="s">
        <v>1287</v>
      </c>
    </row>
    <row r="300" spans="1:9">
      <c r="A300" s="136" t="str">
        <f t="shared" si="14"/>
        <v>京都府八幡市</v>
      </c>
      <c r="B300" s="33" t="s">
        <v>2422</v>
      </c>
      <c r="C300" s="136" t="s">
        <v>278</v>
      </c>
      <c r="D300" s="33" t="s">
        <v>2618</v>
      </c>
      <c r="F300" s="35" t="str">
        <f t="shared" si="13"/>
        <v>山形県真室川町</v>
      </c>
      <c r="G300" s="33" t="s">
        <v>2454</v>
      </c>
      <c r="H300" s="35" t="s">
        <v>258</v>
      </c>
      <c r="I300" s="35" t="s">
        <v>1321</v>
      </c>
    </row>
    <row r="301" spans="1:9">
      <c r="A301" s="136" t="str">
        <f t="shared" si="14"/>
        <v>京都府南丹市</v>
      </c>
      <c r="B301" s="33" t="s">
        <v>2422</v>
      </c>
      <c r="C301" s="136" t="s">
        <v>278</v>
      </c>
      <c r="D301" s="33" t="s">
        <v>2619</v>
      </c>
      <c r="F301" s="35" t="str">
        <f t="shared" si="13"/>
        <v>山形県大蔵村</v>
      </c>
      <c r="G301" s="33" t="s">
        <v>2454</v>
      </c>
      <c r="H301" s="35" t="s">
        <v>258</v>
      </c>
      <c r="I301" s="35" t="s">
        <v>1355</v>
      </c>
    </row>
    <row r="302" spans="1:9">
      <c r="A302" s="136" t="str">
        <f t="shared" si="14"/>
        <v>京都府木津川市</v>
      </c>
      <c r="B302" s="33" t="s">
        <v>2422</v>
      </c>
      <c r="C302" s="136" t="s">
        <v>278</v>
      </c>
      <c r="D302" s="33" t="s">
        <v>2620</v>
      </c>
      <c r="F302" s="35" t="str">
        <f t="shared" si="13"/>
        <v>山形県鮭川村</v>
      </c>
      <c r="G302" s="33" t="s">
        <v>2454</v>
      </c>
      <c r="H302" s="35" t="s">
        <v>258</v>
      </c>
      <c r="I302" s="35" t="s">
        <v>1387</v>
      </c>
    </row>
    <row r="303" spans="1:9">
      <c r="A303" s="136" t="str">
        <f t="shared" si="14"/>
        <v>京都府城陽市</v>
      </c>
      <c r="B303" s="33" t="s">
        <v>2422</v>
      </c>
      <c r="C303" s="136" t="s">
        <v>278</v>
      </c>
      <c r="D303" s="33" t="s">
        <v>2621</v>
      </c>
      <c r="F303" s="35" t="str">
        <f t="shared" si="13"/>
        <v>山形県戸沢村</v>
      </c>
      <c r="G303" s="33" t="s">
        <v>2454</v>
      </c>
      <c r="H303" s="35" t="s">
        <v>258</v>
      </c>
      <c r="I303" s="35" t="s">
        <v>1418</v>
      </c>
    </row>
    <row r="304" spans="1:9">
      <c r="A304" s="136" t="str">
        <f t="shared" si="14"/>
        <v>京都府笠置町</v>
      </c>
      <c r="B304" s="33" t="s">
        <v>2422</v>
      </c>
      <c r="C304" s="136" t="s">
        <v>278</v>
      </c>
      <c r="D304" s="33" t="s">
        <v>2622</v>
      </c>
      <c r="F304" s="35" t="str">
        <f t="shared" si="13"/>
        <v>山形県高畠町</v>
      </c>
      <c r="G304" s="33" t="s">
        <v>2454</v>
      </c>
      <c r="H304" s="35" t="s">
        <v>258</v>
      </c>
      <c r="I304" s="35" t="s">
        <v>3014</v>
      </c>
    </row>
    <row r="305" spans="1:9">
      <c r="A305" s="136" t="str">
        <f t="shared" si="14"/>
        <v>京都府和束町</v>
      </c>
      <c r="B305" s="33" t="s">
        <v>2422</v>
      </c>
      <c r="C305" s="136" t="s">
        <v>278</v>
      </c>
      <c r="D305" s="33" t="s">
        <v>2623</v>
      </c>
      <c r="F305" s="35" t="str">
        <f t="shared" si="13"/>
        <v>山形県川西町</v>
      </c>
      <c r="G305" s="33" t="s">
        <v>2454</v>
      </c>
      <c r="H305" s="35" t="s">
        <v>258</v>
      </c>
      <c r="I305" s="35" t="s">
        <v>3015</v>
      </c>
    </row>
    <row r="306" spans="1:9">
      <c r="A306" s="136" t="str">
        <f t="shared" si="14"/>
        <v>京都府精華町</v>
      </c>
      <c r="B306" s="33" t="s">
        <v>2422</v>
      </c>
      <c r="C306" s="136" t="s">
        <v>278</v>
      </c>
      <c r="D306" s="33" t="s">
        <v>2624</v>
      </c>
      <c r="F306" s="35" t="str">
        <f t="shared" si="13"/>
        <v>山形県小国町</v>
      </c>
      <c r="G306" s="33" t="s">
        <v>2454</v>
      </c>
      <c r="H306" s="35" t="s">
        <v>258</v>
      </c>
      <c r="I306" s="35" t="s">
        <v>3016</v>
      </c>
    </row>
    <row r="307" spans="1:9">
      <c r="A307" s="136" t="str">
        <f t="shared" si="14"/>
        <v>京都府久御山町</v>
      </c>
      <c r="B307" s="33" t="s">
        <v>2422</v>
      </c>
      <c r="C307" s="136" t="s">
        <v>278</v>
      </c>
      <c r="D307" s="33" t="s">
        <v>2625</v>
      </c>
      <c r="F307" s="35" t="str">
        <f t="shared" si="13"/>
        <v>山形県白鷹町</v>
      </c>
      <c r="G307" s="33" t="s">
        <v>2454</v>
      </c>
      <c r="H307" s="35" t="s">
        <v>258</v>
      </c>
      <c r="I307" s="35" t="s">
        <v>3017</v>
      </c>
    </row>
    <row r="308" spans="1:9">
      <c r="A308" s="136" t="str">
        <f t="shared" si="14"/>
        <v>京都府宇治田原町</v>
      </c>
      <c r="B308" s="33" t="s">
        <v>2422</v>
      </c>
      <c r="C308" s="136" t="s">
        <v>278</v>
      </c>
      <c r="D308" s="33" t="s">
        <v>2626</v>
      </c>
      <c r="F308" s="35" t="str">
        <f t="shared" si="13"/>
        <v>山形県飯豊町</v>
      </c>
      <c r="G308" s="33" t="s">
        <v>2454</v>
      </c>
      <c r="H308" s="35" t="s">
        <v>258</v>
      </c>
      <c r="I308" s="35" t="s">
        <v>3018</v>
      </c>
    </row>
    <row r="309" spans="1:9">
      <c r="A309" s="137" t="str">
        <f>CONCATENATE(C309,D309)</f>
        <v>京都府大山崎町</v>
      </c>
      <c r="B309" s="107" t="s">
        <v>3055</v>
      </c>
      <c r="C309" s="137" t="s">
        <v>278</v>
      </c>
      <c r="D309" s="138" t="s">
        <v>2869</v>
      </c>
      <c r="F309" s="35" t="str">
        <f t="shared" si="13"/>
        <v>福島県会津若松市</v>
      </c>
      <c r="G309" s="33" t="s">
        <v>2454</v>
      </c>
      <c r="H309" s="35" t="s">
        <v>259</v>
      </c>
      <c r="I309" s="35" t="s">
        <v>2631</v>
      </c>
    </row>
    <row r="310" spans="1:9">
      <c r="A310" s="136" t="str">
        <f t="shared" si="14"/>
        <v>大阪府岸和田市</v>
      </c>
      <c r="B310" s="33" t="s">
        <v>2422</v>
      </c>
      <c r="C310" s="136" t="s">
        <v>279</v>
      </c>
      <c r="D310" s="33" t="s">
        <v>2627</v>
      </c>
      <c r="F310" s="35" t="str">
        <f t="shared" si="13"/>
        <v>福島県喜多方市</v>
      </c>
      <c r="G310" s="33" t="s">
        <v>2454</v>
      </c>
      <c r="H310" s="35" t="s">
        <v>259</v>
      </c>
      <c r="I310" s="35" t="s">
        <v>2449</v>
      </c>
    </row>
    <row r="311" spans="1:9">
      <c r="A311" s="136" t="str">
        <f t="shared" si="14"/>
        <v>大阪府泉大津市</v>
      </c>
      <c r="B311" s="33" t="s">
        <v>2422</v>
      </c>
      <c r="C311" s="136" t="s">
        <v>279</v>
      </c>
      <c r="D311" s="33" t="s">
        <v>2628</v>
      </c>
      <c r="F311" s="35" t="str">
        <f t="shared" si="13"/>
        <v>福島県田村市</v>
      </c>
      <c r="G311" s="33" t="s">
        <v>2454</v>
      </c>
      <c r="H311" s="35" t="s">
        <v>259</v>
      </c>
      <c r="I311" s="35" t="s">
        <v>2634</v>
      </c>
    </row>
    <row r="312" spans="1:9">
      <c r="A312" s="136" t="str">
        <f t="shared" si="14"/>
        <v>大阪府貝塚市</v>
      </c>
      <c r="B312" s="33" t="s">
        <v>2422</v>
      </c>
      <c r="C312" s="136" t="s">
        <v>279</v>
      </c>
      <c r="D312" s="33" t="s">
        <v>2629</v>
      </c>
      <c r="F312" s="35" t="str">
        <f t="shared" si="13"/>
        <v>福島県大玉村</v>
      </c>
      <c r="G312" s="33" t="s">
        <v>2454</v>
      </c>
      <c r="H312" s="35" t="s">
        <v>259</v>
      </c>
      <c r="I312" s="35" t="s">
        <v>3019</v>
      </c>
    </row>
    <row r="313" spans="1:9">
      <c r="A313" s="136" t="str">
        <f t="shared" si="14"/>
        <v>大阪府泉佐野市</v>
      </c>
      <c r="B313" s="33" t="s">
        <v>2422</v>
      </c>
      <c r="C313" s="136" t="s">
        <v>279</v>
      </c>
      <c r="D313" s="33" t="s">
        <v>2630</v>
      </c>
      <c r="F313" s="35" t="str">
        <f t="shared" si="13"/>
        <v>福島県天栄村</v>
      </c>
      <c r="G313" s="33" t="s">
        <v>2454</v>
      </c>
      <c r="H313" s="35" t="s">
        <v>259</v>
      </c>
      <c r="I313" s="35" t="s">
        <v>2637</v>
      </c>
    </row>
    <row r="314" spans="1:9">
      <c r="A314" s="136" t="str">
        <f t="shared" si="14"/>
        <v>大阪府富田林市</v>
      </c>
      <c r="B314" s="33" t="s">
        <v>2422</v>
      </c>
      <c r="C314" s="136" t="s">
        <v>279</v>
      </c>
      <c r="D314" s="33" t="s">
        <v>2632</v>
      </c>
      <c r="F314" s="35" t="str">
        <f t="shared" si="13"/>
        <v>福島県下郷町</v>
      </c>
      <c r="G314" s="33" t="s">
        <v>2454</v>
      </c>
      <c r="H314" s="35" t="s">
        <v>259</v>
      </c>
      <c r="I314" s="35" t="s">
        <v>3020</v>
      </c>
    </row>
    <row r="315" spans="1:9">
      <c r="A315" s="136" t="str">
        <f t="shared" si="14"/>
        <v>大阪府河内長野市</v>
      </c>
      <c r="B315" s="33" t="s">
        <v>2422</v>
      </c>
      <c r="C315" s="136" t="s">
        <v>279</v>
      </c>
      <c r="D315" s="33" t="s">
        <v>2633</v>
      </c>
      <c r="F315" s="35" t="str">
        <f t="shared" si="13"/>
        <v>福島県檜枝岐村</v>
      </c>
      <c r="G315" s="33" t="s">
        <v>2454</v>
      </c>
      <c r="H315" s="35" t="s">
        <v>259</v>
      </c>
      <c r="I315" s="35" t="s">
        <v>3021</v>
      </c>
    </row>
    <row r="316" spans="1:9">
      <c r="A316" s="136" t="str">
        <f t="shared" si="14"/>
        <v>大阪府和泉市</v>
      </c>
      <c r="B316" s="33" t="s">
        <v>2422</v>
      </c>
      <c r="C316" s="136" t="s">
        <v>279</v>
      </c>
      <c r="D316" s="33" t="s">
        <v>2635</v>
      </c>
      <c r="F316" s="35" t="str">
        <f t="shared" si="13"/>
        <v>福島県只見町</v>
      </c>
      <c r="G316" s="33" t="s">
        <v>2454</v>
      </c>
      <c r="H316" s="35" t="s">
        <v>259</v>
      </c>
      <c r="I316" s="35" t="s">
        <v>3022</v>
      </c>
    </row>
    <row r="317" spans="1:9">
      <c r="A317" s="136" t="str">
        <f t="shared" si="14"/>
        <v>大阪府泉南市</v>
      </c>
      <c r="B317" s="33" t="s">
        <v>2422</v>
      </c>
      <c r="C317" s="136" t="s">
        <v>279</v>
      </c>
      <c r="D317" s="33" t="s">
        <v>2638</v>
      </c>
      <c r="F317" s="35" t="str">
        <f t="shared" si="13"/>
        <v>福島県南会津町</v>
      </c>
      <c r="G317" s="33" t="s">
        <v>2454</v>
      </c>
      <c r="H317" s="35" t="s">
        <v>259</v>
      </c>
      <c r="I317" s="35" t="s">
        <v>3024</v>
      </c>
    </row>
    <row r="318" spans="1:9">
      <c r="A318" s="136" t="str">
        <f t="shared" si="14"/>
        <v>大阪府四條畷市</v>
      </c>
      <c r="B318" s="33" t="s">
        <v>2422</v>
      </c>
      <c r="C318" s="136" t="s">
        <v>279</v>
      </c>
      <c r="D318" s="33" t="s">
        <v>2940</v>
      </c>
      <c r="F318" s="35" t="str">
        <f t="shared" si="13"/>
        <v>福島県北塩原村</v>
      </c>
      <c r="G318" s="33" t="s">
        <v>2454</v>
      </c>
      <c r="H318" s="35" t="s">
        <v>259</v>
      </c>
      <c r="I318" s="35" t="s">
        <v>1322</v>
      </c>
    </row>
    <row r="319" spans="1:9">
      <c r="A319" s="136" t="str">
        <f t="shared" si="14"/>
        <v>大阪府阪南市</v>
      </c>
      <c r="B319" s="33" t="s">
        <v>2422</v>
      </c>
      <c r="C319" s="136" t="s">
        <v>279</v>
      </c>
      <c r="D319" s="33" t="s">
        <v>2639</v>
      </c>
      <c r="F319" s="35" t="str">
        <f t="shared" si="13"/>
        <v>福島県西会津町</v>
      </c>
      <c r="G319" s="33" t="s">
        <v>2454</v>
      </c>
      <c r="H319" s="35" t="s">
        <v>259</v>
      </c>
      <c r="I319" s="35" t="s">
        <v>1356</v>
      </c>
    </row>
    <row r="320" spans="1:9">
      <c r="A320" s="136" t="str">
        <f t="shared" si="14"/>
        <v>大阪府豊能町</v>
      </c>
      <c r="B320" s="33" t="s">
        <v>2422</v>
      </c>
      <c r="C320" s="136" t="s">
        <v>279</v>
      </c>
      <c r="D320" s="33" t="s">
        <v>3023</v>
      </c>
      <c r="F320" s="35" t="str">
        <f t="shared" si="13"/>
        <v>福島県磐梯町</v>
      </c>
      <c r="G320" s="33" t="s">
        <v>2454</v>
      </c>
      <c r="H320" s="35" t="s">
        <v>259</v>
      </c>
      <c r="I320" s="35" t="s">
        <v>1388</v>
      </c>
    </row>
    <row r="321" spans="1:9">
      <c r="A321" s="136" t="str">
        <f t="shared" si="14"/>
        <v>大阪府能勢町</v>
      </c>
      <c r="B321" s="33" t="s">
        <v>2422</v>
      </c>
      <c r="C321" s="136" t="s">
        <v>279</v>
      </c>
      <c r="D321" s="33" t="s">
        <v>2640</v>
      </c>
      <c r="F321" s="35" t="str">
        <f t="shared" si="13"/>
        <v>福島県猪苗代町</v>
      </c>
      <c r="G321" s="33" t="s">
        <v>2454</v>
      </c>
      <c r="H321" s="35" t="s">
        <v>259</v>
      </c>
      <c r="I321" s="35" t="s">
        <v>1419</v>
      </c>
    </row>
    <row r="322" spans="1:9">
      <c r="A322" s="136" t="str">
        <f t="shared" si="14"/>
        <v>大阪府忠岡町</v>
      </c>
      <c r="B322" s="33" t="s">
        <v>2422</v>
      </c>
      <c r="C322" s="136" t="s">
        <v>279</v>
      </c>
      <c r="D322" s="33" t="s">
        <v>2641</v>
      </c>
      <c r="F322" s="35" t="str">
        <f t="shared" si="13"/>
        <v>福島県会津坂下町</v>
      </c>
      <c r="G322" s="33" t="s">
        <v>2454</v>
      </c>
      <c r="H322" s="35" t="s">
        <v>259</v>
      </c>
      <c r="I322" s="35" t="s">
        <v>1447</v>
      </c>
    </row>
    <row r="323" spans="1:9">
      <c r="A323" s="136" t="str">
        <f t="shared" si="14"/>
        <v>大阪府熊取町</v>
      </c>
      <c r="B323" s="33" t="s">
        <v>2422</v>
      </c>
      <c r="C323" s="136" t="s">
        <v>279</v>
      </c>
      <c r="D323" s="33" t="s">
        <v>2642</v>
      </c>
      <c r="F323" s="35" t="str">
        <f t="shared" ref="F323:F386" si="15">CONCATENATE(H323,I323)</f>
        <v>福島県湯川村</v>
      </c>
      <c r="G323" s="33" t="s">
        <v>2454</v>
      </c>
      <c r="H323" s="35" t="s">
        <v>259</v>
      </c>
      <c r="I323" s="35" t="s">
        <v>1473</v>
      </c>
    </row>
    <row r="324" spans="1:9">
      <c r="A324" s="136" t="str">
        <f t="shared" si="14"/>
        <v>大阪府田尻町</v>
      </c>
      <c r="B324" s="33" t="s">
        <v>2422</v>
      </c>
      <c r="C324" s="136" t="s">
        <v>279</v>
      </c>
      <c r="D324" s="33" t="s">
        <v>2643</v>
      </c>
      <c r="F324" s="35" t="str">
        <f t="shared" si="15"/>
        <v>福島県柳津町</v>
      </c>
      <c r="G324" s="33" t="s">
        <v>2454</v>
      </c>
      <c r="H324" s="35" t="s">
        <v>259</v>
      </c>
      <c r="I324" s="35" t="s">
        <v>1497</v>
      </c>
    </row>
    <row r="325" spans="1:9">
      <c r="A325" s="136" t="str">
        <f t="shared" si="14"/>
        <v>大阪府岬町</v>
      </c>
      <c r="B325" s="33" t="s">
        <v>2422</v>
      </c>
      <c r="C325" s="136" t="s">
        <v>279</v>
      </c>
      <c r="D325" s="33" t="s">
        <v>2644</v>
      </c>
      <c r="F325" s="35" t="str">
        <f t="shared" si="15"/>
        <v>福島県三島町</v>
      </c>
      <c r="G325" s="33" t="s">
        <v>2454</v>
      </c>
      <c r="H325" s="35" t="s">
        <v>259</v>
      </c>
      <c r="I325" s="35" t="s">
        <v>1522</v>
      </c>
    </row>
    <row r="326" spans="1:9">
      <c r="A326" s="136" t="str">
        <f t="shared" si="14"/>
        <v>大阪府太子町</v>
      </c>
      <c r="B326" s="33" t="s">
        <v>2422</v>
      </c>
      <c r="C326" s="136" t="s">
        <v>279</v>
      </c>
      <c r="D326" s="33" t="s">
        <v>2645</v>
      </c>
      <c r="F326" s="35" t="str">
        <f t="shared" si="15"/>
        <v>福島県金山町</v>
      </c>
      <c r="G326" s="33" t="s">
        <v>2454</v>
      </c>
      <c r="H326" s="35" t="s">
        <v>259</v>
      </c>
      <c r="I326" s="35" t="s">
        <v>1220</v>
      </c>
    </row>
    <row r="327" spans="1:9">
      <c r="A327" s="136" t="str">
        <f t="shared" si="14"/>
        <v>大阪府河南町</v>
      </c>
      <c r="B327" s="33" t="s">
        <v>2422</v>
      </c>
      <c r="C327" s="136" t="s">
        <v>279</v>
      </c>
      <c r="D327" s="33" t="s">
        <v>2646</v>
      </c>
      <c r="F327" s="35" t="str">
        <f t="shared" si="15"/>
        <v>福島県昭和村</v>
      </c>
      <c r="G327" s="33" t="s">
        <v>2454</v>
      </c>
      <c r="H327" s="35" t="s">
        <v>259</v>
      </c>
      <c r="I327" s="35" t="s">
        <v>1449</v>
      </c>
    </row>
    <row r="328" spans="1:9">
      <c r="A328" s="136" t="str">
        <f t="shared" si="14"/>
        <v>大阪府千早赤阪村</v>
      </c>
      <c r="B328" s="33" t="s">
        <v>2422</v>
      </c>
      <c r="C328" s="136" t="s">
        <v>279</v>
      </c>
      <c r="D328" s="33" t="s">
        <v>2647</v>
      </c>
      <c r="F328" s="35" t="str">
        <f t="shared" si="15"/>
        <v>福島県会津美里町</v>
      </c>
      <c r="G328" s="33" t="s">
        <v>2454</v>
      </c>
      <c r="H328" s="35" t="s">
        <v>259</v>
      </c>
      <c r="I328" s="35" t="s">
        <v>1586</v>
      </c>
    </row>
    <row r="329" spans="1:9">
      <c r="A329" s="136" t="str">
        <f t="shared" ref="A329:A392" si="16">CONCATENATE(C329,D329)</f>
        <v>兵庫県明石市</v>
      </c>
      <c r="B329" s="33" t="s">
        <v>2422</v>
      </c>
      <c r="C329" s="136" t="s">
        <v>280</v>
      </c>
      <c r="D329" s="33" t="s">
        <v>2648</v>
      </c>
      <c r="F329" s="35" t="str">
        <f t="shared" si="15"/>
        <v>福島県西郷村</v>
      </c>
      <c r="G329" s="33" t="s">
        <v>2454</v>
      </c>
      <c r="H329" s="35" t="s">
        <v>259</v>
      </c>
      <c r="I329" s="35" t="s">
        <v>2651</v>
      </c>
    </row>
    <row r="330" spans="1:9">
      <c r="A330" s="136" t="str">
        <f t="shared" si="16"/>
        <v>兵庫県赤穂市</v>
      </c>
      <c r="B330" s="33" t="s">
        <v>2422</v>
      </c>
      <c r="C330" s="136" t="s">
        <v>280</v>
      </c>
      <c r="D330" s="33" t="s">
        <v>2649</v>
      </c>
      <c r="F330" s="35" t="str">
        <f t="shared" si="15"/>
        <v>福島県中島村</v>
      </c>
      <c r="G330" s="33" t="s">
        <v>2454</v>
      </c>
      <c r="H330" s="35" t="s">
        <v>259</v>
      </c>
      <c r="I330" s="35" t="s">
        <v>2653</v>
      </c>
    </row>
    <row r="331" spans="1:9">
      <c r="A331" s="137" t="str">
        <f t="shared" si="16"/>
        <v>兵庫県丹波篠山市</v>
      </c>
      <c r="B331" s="33" t="s">
        <v>2422</v>
      </c>
      <c r="C331" s="136" t="s">
        <v>280</v>
      </c>
      <c r="D331" s="140" t="s">
        <v>3078</v>
      </c>
      <c r="F331" s="35" t="str">
        <f t="shared" si="15"/>
        <v>福島県石川町</v>
      </c>
      <c r="G331" s="33" t="s">
        <v>2454</v>
      </c>
      <c r="H331" s="35" t="s">
        <v>259</v>
      </c>
      <c r="I331" s="35" t="s">
        <v>2655</v>
      </c>
    </row>
    <row r="332" spans="1:9">
      <c r="A332" s="136" t="str">
        <f t="shared" si="16"/>
        <v>兵庫県猪名川町</v>
      </c>
      <c r="B332" s="33" t="s">
        <v>2422</v>
      </c>
      <c r="C332" s="136" t="s">
        <v>280</v>
      </c>
      <c r="D332" s="33" t="s">
        <v>2650</v>
      </c>
      <c r="F332" s="35" t="str">
        <f t="shared" si="15"/>
        <v>福島県浅川町</v>
      </c>
      <c r="G332" s="33" t="s">
        <v>2454</v>
      </c>
      <c r="H332" s="35" t="s">
        <v>259</v>
      </c>
      <c r="I332" s="35" t="s">
        <v>2657</v>
      </c>
    </row>
    <row r="333" spans="1:9">
      <c r="A333" s="136" t="str">
        <f t="shared" si="16"/>
        <v>奈良県大和高田市</v>
      </c>
      <c r="B333" s="33" t="s">
        <v>2422</v>
      </c>
      <c r="C333" s="136" t="s">
        <v>281</v>
      </c>
      <c r="D333" s="33" t="s">
        <v>2652</v>
      </c>
      <c r="F333" s="35" t="str">
        <f t="shared" si="15"/>
        <v>福島県三春町</v>
      </c>
      <c r="G333" s="33" t="s">
        <v>2454</v>
      </c>
      <c r="H333" s="35" t="s">
        <v>259</v>
      </c>
      <c r="I333" s="35" t="s">
        <v>1779</v>
      </c>
    </row>
    <row r="334" spans="1:9">
      <c r="A334" s="136" t="str">
        <f t="shared" si="16"/>
        <v>奈良県橿原市</v>
      </c>
      <c r="B334" s="33" t="s">
        <v>2422</v>
      </c>
      <c r="C334" s="136" t="s">
        <v>281</v>
      </c>
      <c r="D334" s="33" t="s">
        <v>2654</v>
      </c>
      <c r="F334" s="35" t="str">
        <f t="shared" si="15"/>
        <v>福島県小野町</v>
      </c>
      <c r="G334" s="33" t="s">
        <v>2454</v>
      </c>
      <c r="H334" s="35" t="s">
        <v>259</v>
      </c>
      <c r="I334" s="35" t="s">
        <v>1786</v>
      </c>
    </row>
    <row r="335" spans="1:9">
      <c r="A335" s="136" t="str">
        <f t="shared" si="16"/>
        <v>奈良県生駒市</v>
      </c>
      <c r="B335" s="33" t="s">
        <v>2422</v>
      </c>
      <c r="C335" s="136" t="s">
        <v>281</v>
      </c>
      <c r="D335" s="33" t="s">
        <v>2656</v>
      </c>
      <c r="F335" s="35" t="str">
        <f t="shared" si="15"/>
        <v>福島県川内村</v>
      </c>
      <c r="G335" s="33" t="s">
        <v>2454</v>
      </c>
      <c r="H335" s="35" t="s">
        <v>259</v>
      </c>
      <c r="I335" s="35" t="s">
        <v>2661</v>
      </c>
    </row>
    <row r="336" spans="1:9">
      <c r="A336" s="136" t="str">
        <f t="shared" si="16"/>
        <v>奈良県香芝市</v>
      </c>
      <c r="B336" s="33" t="s">
        <v>2422</v>
      </c>
      <c r="C336" s="136" t="s">
        <v>281</v>
      </c>
      <c r="D336" s="33" t="s">
        <v>2658</v>
      </c>
      <c r="F336" s="35" t="str">
        <f t="shared" si="15"/>
        <v>福島県葛尾村</v>
      </c>
      <c r="G336" s="33" t="s">
        <v>2454</v>
      </c>
      <c r="H336" s="35" t="s">
        <v>259</v>
      </c>
      <c r="I336" s="35" t="s">
        <v>2663</v>
      </c>
    </row>
    <row r="337" spans="1:9">
      <c r="A337" s="136" t="str">
        <f t="shared" si="16"/>
        <v>奈良県葛城市</v>
      </c>
      <c r="B337" s="33" t="s">
        <v>2422</v>
      </c>
      <c r="C337" s="136" t="s">
        <v>281</v>
      </c>
      <c r="D337" s="33" t="s">
        <v>2659</v>
      </c>
      <c r="F337" s="35" t="str">
        <f t="shared" si="15"/>
        <v>福島県飯舘村</v>
      </c>
      <c r="G337" s="33" t="s">
        <v>2454</v>
      </c>
      <c r="H337" s="35" t="s">
        <v>259</v>
      </c>
      <c r="I337" s="35" t="s">
        <v>3025</v>
      </c>
    </row>
    <row r="338" spans="1:9">
      <c r="A338" s="136" t="str">
        <f t="shared" si="16"/>
        <v>奈良県御所市</v>
      </c>
      <c r="B338" s="33" t="s">
        <v>2422</v>
      </c>
      <c r="C338" s="136" t="s">
        <v>281</v>
      </c>
      <c r="D338" s="33" t="s">
        <v>2660</v>
      </c>
      <c r="F338" s="35" t="str">
        <f t="shared" si="15"/>
        <v>群馬県沼田市</v>
      </c>
      <c r="G338" s="33" t="s">
        <v>2454</v>
      </c>
      <c r="H338" s="35" t="s">
        <v>262</v>
      </c>
      <c r="I338" s="35" t="s">
        <v>2666</v>
      </c>
    </row>
    <row r="339" spans="1:9">
      <c r="A339" s="136" t="str">
        <f t="shared" si="16"/>
        <v>奈良県平群町</v>
      </c>
      <c r="B339" s="33" t="s">
        <v>2422</v>
      </c>
      <c r="C339" s="136" t="s">
        <v>281</v>
      </c>
      <c r="D339" s="33" t="s">
        <v>2662</v>
      </c>
      <c r="F339" s="35" t="str">
        <f t="shared" si="15"/>
        <v>群馬県上野村</v>
      </c>
      <c r="G339" s="33" t="s">
        <v>2454</v>
      </c>
      <c r="H339" s="35" t="s">
        <v>262</v>
      </c>
      <c r="I339" s="35" t="s">
        <v>2668</v>
      </c>
    </row>
    <row r="340" spans="1:9">
      <c r="A340" s="136" t="str">
        <f t="shared" si="16"/>
        <v>奈良県三郷町</v>
      </c>
      <c r="B340" s="33" t="s">
        <v>2422</v>
      </c>
      <c r="C340" s="136" t="s">
        <v>281</v>
      </c>
      <c r="D340" s="33" t="s">
        <v>2664</v>
      </c>
      <c r="F340" s="35" t="str">
        <f t="shared" si="15"/>
        <v>群馬県南牧村</v>
      </c>
      <c r="G340" s="33" t="s">
        <v>2454</v>
      </c>
      <c r="H340" s="35" t="s">
        <v>262</v>
      </c>
      <c r="I340" s="35" t="s">
        <v>2670</v>
      </c>
    </row>
    <row r="341" spans="1:9">
      <c r="A341" s="136" t="str">
        <f t="shared" si="16"/>
        <v>奈良県斑鳩町</v>
      </c>
      <c r="B341" s="33" t="s">
        <v>2422</v>
      </c>
      <c r="C341" s="136" t="s">
        <v>281</v>
      </c>
      <c r="D341" s="33" t="s">
        <v>2665</v>
      </c>
      <c r="F341" s="35" t="str">
        <f t="shared" si="15"/>
        <v>群馬県長野原町</v>
      </c>
      <c r="G341" s="33" t="s">
        <v>2454</v>
      </c>
      <c r="H341" s="35" t="s">
        <v>262</v>
      </c>
      <c r="I341" s="35" t="s">
        <v>2672</v>
      </c>
    </row>
    <row r="342" spans="1:9">
      <c r="A342" s="136" t="str">
        <f t="shared" si="16"/>
        <v>奈良県安堵町</v>
      </c>
      <c r="B342" s="33" t="s">
        <v>2422</v>
      </c>
      <c r="C342" s="136" t="s">
        <v>281</v>
      </c>
      <c r="D342" s="33" t="s">
        <v>2667</v>
      </c>
      <c r="F342" s="35" t="str">
        <f t="shared" si="15"/>
        <v>群馬県嬬恋村</v>
      </c>
      <c r="G342" s="33" t="s">
        <v>2454</v>
      </c>
      <c r="H342" s="35" t="s">
        <v>262</v>
      </c>
      <c r="I342" s="35" t="s">
        <v>2674</v>
      </c>
    </row>
    <row r="343" spans="1:9">
      <c r="A343" s="136" t="str">
        <f t="shared" si="16"/>
        <v>奈良県上牧町</v>
      </c>
      <c r="B343" s="33" t="s">
        <v>2422</v>
      </c>
      <c r="C343" s="136" t="s">
        <v>281</v>
      </c>
      <c r="D343" s="33" t="s">
        <v>2669</v>
      </c>
      <c r="F343" s="35" t="str">
        <f t="shared" si="15"/>
        <v>群馬県草津町</v>
      </c>
      <c r="G343" s="33" t="s">
        <v>2454</v>
      </c>
      <c r="H343" s="35" t="s">
        <v>262</v>
      </c>
      <c r="I343" s="35" t="s">
        <v>2676</v>
      </c>
    </row>
    <row r="344" spans="1:9">
      <c r="A344" s="136" t="str">
        <f t="shared" si="16"/>
        <v>奈良県王寺町</v>
      </c>
      <c r="B344" s="33" t="s">
        <v>2422</v>
      </c>
      <c r="C344" s="136" t="s">
        <v>281</v>
      </c>
      <c r="D344" s="33" t="s">
        <v>2671</v>
      </c>
      <c r="F344" s="35" t="str">
        <f t="shared" si="15"/>
        <v>群馬県高山村</v>
      </c>
      <c r="G344" s="33" t="s">
        <v>2454</v>
      </c>
      <c r="H344" s="35" t="s">
        <v>262</v>
      </c>
      <c r="I344" s="35" t="s">
        <v>2368</v>
      </c>
    </row>
    <row r="345" spans="1:9">
      <c r="A345" s="136" t="str">
        <f t="shared" si="16"/>
        <v>奈良県広陵町</v>
      </c>
      <c r="B345" s="33" t="s">
        <v>2422</v>
      </c>
      <c r="C345" s="136" t="s">
        <v>281</v>
      </c>
      <c r="D345" s="33" t="s">
        <v>2673</v>
      </c>
      <c r="F345" s="35" t="str">
        <f t="shared" si="15"/>
        <v>群馬県片品村</v>
      </c>
      <c r="G345" s="33" t="s">
        <v>2454</v>
      </c>
      <c r="H345" s="35" t="s">
        <v>262</v>
      </c>
      <c r="I345" s="35" t="s">
        <v>2322</v>
      </c>
    </row>
    <row r="346" spans="1:9">
      <c r="A346" s="136" t="str">
        <f t="shared" si="16"/>
        <v>奈良県河合町</v>
      </c>
      <c r="B346" s="33" t="s">
        <v>2422</v>
      </c>
      <c r="C346" s="136" t="s">
        <v>281</v>
      </c>
      <c r="D346" s="33" t="s">
        <v>2675</v>
      </c>
      <c r="F346" s="35" t="str">
        <f t="shared" si="15"/>
        <v>群馬県川場村</v>
      </c>
      <c r="G346" s="33" t="s">
        <v>2454</v>
      </c>
      <c r="H346" s="35" t="s">
        <v>262</v>
      </c>
      <c r="I346" s="35" t="s">
        <v>2680</v>
      </c>
    </row>
    <row r="347" spans="1:9">
      <c r="A347" s="136" t="str">
        <f t="shared" si="16"/>
        <v>和歌山県和歌山市</v>
      </c>
      <c r="B347" s="33" t="s">
        <v>2422</v>
      </c>
      <c r="C347" s="136" t="s">
        <v>282</v>
      </c>
      <c r="D347" s="33" t="s">
        <v>2677</v>
      </c>
      <c r="F347" s="35" t="str">
        <f t="shared" si="15"/>
        <v>群馬県みなかみ町</v>
      </c>
      <c r="G347" s="33" t="s">
        <v>2454</v>
      </c>
      <c r="H347" s="35" t="s">
        <v>262</v>
      </c>
      <c r="I347" s="35" t="s">
        <v>2682</v>
      </c>
    </row>
    <row r="348" spans="1:9">
      <c r="A348" s="136" t="str">
        <f t="shared" si="16"/>
        <v>和歌山県橋本市</v>
      </c>
      <c r="B348" s="33" t="s">
        <v>2422</v>
      </c>
      <c r="C348" s="136" t="s">
        <v>282</v>
      </c>
      <c r="D348" s="33" t="s">
        <v>2678</v>
      </c>
      <c r="F348" s="35" t="str">
        <f t="shared" si="15"/>
        <v>新潟県長岡市</v>
      </c>
      <c r="G348" s="33" t="s">
        <v>2454</v>
      </c>
      <c r="H348" s="35" t="s">
        <v>267</v>
      </c>
      <c r="I348" s="35" t="s">
        <v>2457</v>
      </c>
    </row>
    <row r="349" spans="1:9">
      <c r="A349" s="136" t="str">
        <f t="shared" si="16"/>
        <v>和歌山県紀の川市</v>
      </c>
      <c r="B349" s="33" t="s">
        <v>2422</v>
      </c>
      <c r="C349" s="136" t="s">
        <v>282</v>
      </c>
      <c r="D349" s="33" t="s">
        <v>2679</v>
      </c>
      <c r="F349" s="35" t="str">
        <f t="shared" si="15"/>
        <v>新潟県小千谷市</v>
      </c>
      <c r="G349" s="33" t="s">
        <v>2454</v>
      </c>
      <c r="H349" s="35" t="s">
        <v>267</v>
      </c>
      <c r="I349" s="35" t="s">
        <v>2324</v>
      </c>
    </row>
    <row r="350" spans="1:9">
      <c r="A350" s="136" t="str">
        <f t="shared" si="16"/>
        <v>和歌山県岩出市</v>
      </c>
      <c r="B350" s="33" t="s">
        <v>2422</v>
      </c>
      <c r="C350" s="136" t="s">
        <v>282</v>
      </c>
      <c r="D350" s="33" t="s">
        <v>2681</v>
      </c>
      <c r="F350" s="35" t="str">
        <f t="shared" si="15"/>
        <v>新潟県十日町市</v>
      </c>
      <c r="G350" s="33" t="s">
        <v>2454</v>
      </c>
      <c r="H350" s="35" t="s">
        <v>267</v>
      </c>
      <c r="I350" s="35" t="s">
        <v>2686</v>
      </c>
    </row>
    <row r="351" spans="1:9">
      <c r="A351" s="136" t="str">
        <f t="shared" si="16"/>
        <v>和歌山県かつらぎ町</v>
      </c>
      <c r="B351" s="33" t="s">
        <v>2422</v>
      </c>
      <c r="C351" s="136" t="s">
        <v>282</v>
      </c>
      <c r="D351" s="33" t="s">
        <v>2683</v>
      </c>
      <c r="F351" s="35" t="str">
        <f t="shared" si="15"/>
        <v>新潟県見附市</v>
      </c>
      <c r="G351" s="33" t="s">
        <v>2454</v>
      </c>
      <c r="H351" s="35" t="s">
        <v>267</v>
      </c>
      <c r="I351" s="35" t="s">
        <v>2688</v>
      </c>
    </row>
    <row r="352" spans="1:9">
      <c r="A352" s="136" t="str">
        <f t="shared" si="16"/>
        <v>香川県高松市</v>
      </c>
      <c r="B352" s="33" t="s">
        <v>2422</v>
      </c>
      <c r="C352" s="136" t="s">
        <v>289</v>
      </c>
      <c r="D352" s="33" t="s">
        <v>2684</v>
      </c>
      <c r="F352" s="35" t="str">
        <f t="shared" si="15"/>
        <v>新潟県糸魚川市</v>
      </c>
      <c r="G352" s="33" t="s">
        <v>2454</v>
      </c>
      <c r="H352" s="35" t="s">
        <v>267</v>
      </c>
      <c r="I352" s="35" t="s">
        <v>2332</v>
      </c>
    </row>
    <row r="353" spans="1:9">
      <c r="A353" s="136" t="str">
        <f t="shared" si="16"/>
        <v>福岡県大野城市</v>
      </c>
      <c r="B353" s="33" t="s">
        <v>2422</v>
      </c>
      <c r="C353" s="136" t="s">
        <v>292</v>
      </c>
      <c r="D353" s="33" t="s">
        <v>2685</v>
      </c>
      <c r="F353" s="35" t="str">
        <f t="shared" si="15"/>
        <v>新潟県妙高市</v>
      </c>
      <c r="G353" s="33" t="s">
        <v>2454</v>
      </c>
      <c r="H353" s="35" t="s">
        <v>267</v>
      </c>
      <c r="I353" s="35" t="s">
        <v>2334</v>
      </c>
    </row>
    <row r="354" spans="1:9">
      <c r="A354" s="136" t="str">
        <f t="shared" si="16"/>
        <v>福岡県太宰府市</v>
      </c>
      <c r="B354" s="33" t="s">
        <v>2422</v>
      </c>
      <c r="C354" s="136" t="s">
        <v>292</v>
      </c>
      <c r="D354" s="33" t="s">
        <v>2687</v>
      </c>
      <c r="F354" s="35" t="str">
        <f t="shared" si="15"/>
        <v>新潟県魚沼市</v>
      </c>
      <c r="G354" s="33" t="s">
        <v>2454</v>
      </c>
      <c r="H354" s="35" t="s">
        <v>267</v>
      </c>
      <c r="I354" s="35" t="s">
        <v>2336</v>
      </c>
    </row>
    <row r="355" spans="1:9">
      <c r="A355" s="136" t="str">
        <f t="shared" si="16"/>
        <v>福岡県糸島市</v>
      </c>
      <c r="B355" s="33" t="s">
        <v>2422</v>
      </c>
      <c r="C355" s="136" t="s">
        <v>292</v>
      </c>
      <c r="D355" s="33" t="s">
        <v>2689</v>
      </c>
      <c r="F355" s="35" t="str">
        <f t="shared" si="15"/>
        <v>新潟県南魚沼市</v>
      </c>
      <c r="G355" s="33" t="s">
        <v>2454</v>
      </c>
      <c r="H355" s="35" t="s">
        <v>267</v>
      </c>
      <c r="I355" s="35" t="s">
        <v>2338</v>
      </c>
    </row>
    <row r="356" spans="1:9">
      <c r="A356" s="137" t="str">
        <f t="shared" si="16"/>
        <v>福岡県那珂川市</v>
      </c>
      <c r="B356" s="33" t="s">
        <v>2422</v>
      </c>
      <c r="C356" s="136" t="s">
        <v>292</v>
      </c>
      <c r="D356" s="140" t="s">
        <v>3079</v>
      </c>
      <c r="F356" s="35" t="str">
        <f t="shared" si="15"/>
        <v>新潟県胎内市</v>
      </c>
      <c r="G356" s="33" t="s">
        <v>2454</v>
      </c>
      <c r="H356" s="35" t="s">
        <v>267</v>
      </c>
      <c r="I356" s="35" t="s">
        <v>2469</v>
      </c>
    </row>
    <row r="357" spans="1:9">
      <c r="A357" s="136" t="str">
        <f t="shared" si="16"/>
        <v>福岡県志免町</v>
      </c>
      <c r="B357" s="33" t="s">
        <v>2422</v>
      </c>
      <c r="C357" s="136" t="s">
        <v>292</v>
      </c>
      <c r="D357" s="33" t="s">
        <v>2690</v>
      </c>
      <c r="F357" s="35" t="str">
        <f t="shared" si="15"/>
        <v>新潟県阿賀町</v>
      </c>
      <c r="G357" s="33" t="s">
        <v>2454</v>
      </c>
      <c r="H357" s="35" t="s">
        <v>267</v>
      </c>
      <c r="I357" s="35" t="s">
        <v>3026</v>
      </c>
    </row>
    <row r="358" spans="1:9">
      <c r="A358" s="136" t="str">
        <f t="shared" si="16"/>
        <v>福岡県新宮町</v>
      </c>
      <c r="B358" s="33" t="s">
        <v>2422</v>
      </c>
      <c r="C358" s="136" t="s">
        <v>292</v>
      </c>
      <c r="D358" s="33" t="s">
        <v>2691</v>
      </c>
      <c r="F358" s="35" t="str">
        <f t="shared" si="15"/>
        <v>新潟県湯沢町</v>
      </c>
      <c r="G358" s="33" t="s">
        <v>2454</v>
      </c>
      <c r="H358" s="35" t="s">
        <v>267</v>
      </c>
      <c r="I358" s="35" t="s">
        <v>3027</v>
      </c>
    </row>
    <row r="359" spans="1:9">
      <c r="A359" s="136" t="str">
        <f t="shared" si="16"/>
        <v>福岡県粕屋町</v>
      </c>
      <c r="B359" s="33" t="s">
        <v>2422</v>
      </c>
      <c r="C359" s="136" t="s">
        <v>292</v>
      </c>
      <c r="D359" s="33" t="s">
        <v>2692</v>
      </c>
      <c r="F359" s="35" t="str">
        <f t="shared" si="15"/>
        <v>新潟県津南町</v>
      </c>
      <c r="G359" s="33" t="s">
        <v>2454</v>
      </c>
      <c r="H359" s="35" t="s">
        <v>267</v>
      </c>
      <c r="I359" s="35" t="s">
        <v>3028</v>
      </c>
    </row>
    <row r="360" spans="1:9">
      <c r="A360" s="136" t="str">
        <f t="shared" si="16"/>
        <v>佐賀県佐賀市</v>
      </c>
      <c r="B360" s="33" t="s">
        <v>2422</v>
      </c>
      <c r="C360" s="136" t="s">
        <v>293</v>
      </c>
      <c r="D360" s="33" t="s">
        <v>2693</v>
      </c>
      <c r="F360" s="35" t="str">
        <f t="shared" si="15"/>
        <v>新潟県関川村</v>
      </c>
      <c r="G360" s="33" t="s">
        <v>2454</v>
      </c>
      <c r="H360" s="35" t="s">
        <v>267</v>
      </c>
      <c r="I360" s="35" t="s">
        <v>2346</v>
      </c>
    </row>
    <row r="361" spans="1:9">
      <c r="A361" s="136" t="str">
        <f t="shared" si="16"/>
        <v>佐賀県吉野ヶ里町</v>
      </c>
      <c r="B361" s="33" t="s">
        <v>2422</v>
      </c>
      <c r="C361" s="136" t="s">
        <v>293</v>
      </c>
      <c r="D361" s="33" t="s">
        <v>2694</v>
      </c>
      <c r="F361" s="35" t="str">
        <f t="shared" si="15"/>
        <v>福井県勝山市</v>
      </c>
      <c r="G361" s="33" t="s">
        <v>2454</v>
      </c>
      <c r="H361" s="35" t="s">
        <v>270</v>
      </c>
      <c r="I361" s="35" t="s">
        <v>2357</v>
      </c>
    </row>
    <row r="362" spans="1:9">
      <c r="A362" s="136" t="str">
        <f t="shared" si="16"/>
        <v>北海道札幌市</v>
      </c>
      <c r="B362" s="33" t="s">
        <v>2695</v>
      </c>
      <c r="C362" s="136" t="s">
        <v>253</v>
      </c>
      <c r="D362" s="33" t="s">
        <v>2200</v>
      </c>
      <c r="F362" s="35" t="str">
        <f t="shared" si="15"/>
        <v>福井県池田町</v>
      </c>
      <c r="G362" s="33" t="s">
        <v>2454</v>
      </c>
      <c r="H362" s="35" t="s">
        <v>270</v>
      </c>
      <c r="I362" s="35" t="s">
        <v>3029</v>
      </c>
    </row>
    <row r="363" spans="1:9">
      <c r="A363" s="136" t="str">
        <f t="shared" si="16"/>
        <v>宮城県塩竈市</v>
      </c>
      <c r="B363" s="33" t="s">
        <v>2695</v>
      </c>
      <c r="C363" s="136" t="s">
        <v>256</v>
      </c>
      <c r="D363" s="33" t="s">
        <v>2952</v>
      </c>
      <c r="F363" s="35" t="str">
        <f t="shared" si="15"/>
        <v>山梨県富士吉田市</v>
      </c>
      <c r="G363" s="33" t="s">
        <v>2454</v>
      </c>
      <c r="H363" s="35" t="s">
        <v>271</v>
      </c>
      <c r="I363" s="35" t="s">
        <v>2699</v>
      </c>
    </row>
    <row r="364" spans="1:9">
      <c r="A364" s="136" t="str">
        <f t="shared" si="16"/>
        <v>宮城県名取市</v>
      </c>
      <c r="B364" s="33" t="s">
        <v>2695</v>
      </c>
      <c r="C364" s="136" t="s">
        <v>256</v>
      </c>
      <c r="D364" s="33" t="s">
        <v>2696</v>
      </c>
      <c r="F364" s="35" t="str">
        <f t="shared" si="15"/>
        <v>山梨県道志村</v>
      </c>
      <c r="G364" s="33" t="s">
        <v>2454</v>
      </c>
      <c r="H364" s="35" t="s">
        <v>271</v>
      </c>
      <c r="I364" s="35" t="s">
        <v>2701</v>
      </c>
    </row>
    <row r="365" spans="1:9">
      <c r="A365" s="136" t="str">
        <f t="shared" si="16"/>
        <v>宮城県村田町</v>
      </c>
      <c r="B365" s="33" t="s">
        <v>2695</v>
      </c>
      <c r="C365" s="136" t="s">
        <v>256</v>
      </c>
      <c r="D365" s="33" t="s">
        <v>2697</v>
      </c>
      <c r="F365" s="35" t="str">
        <f t="shared" si="15"/>
        <v>山梨県忍野村</v>
      </c>
      <c r="G365" s="33" t="s">
        <v>2454</v>
      </c>
      <c r="H365" s="35" t="s">
        <v>271</v>
      </c>
      <c r="I365" s="35" t="s">
        <v>2703</v>
      </c>
    </row>
    <row r="366" spans="1:9">
      <c r="A366" s="136" t="str">
        <f t="shared" si="16"/>
        <v>宮城県利府町</v>
      </c>
      <c r="B366" s="33" t="s">
        <v>2695</v>
      </c>
      <c r="C366" s="136" t="s">
        <v>256</v>
      </c>
      <c r="D366" s="33" t="s">
        <v>2698</v>
      </c>
      <c r="F366" s="35" t="str">
        <f t="shared" si="15"/>
        <v>山梨県山中湖村</v>
      </c>
      <c r="G366" s="33" t="s">
        <v>2454</v>
      </c>
      <c r="H366" s="35" t="s">
        <v>271</v>
      </c>
      <c r="I366" s="35" t="s">
        <v>2705</v>
      </c>
    </row>
    <row r="367" spans="1:9">
      <c r="A367" s="136" t="str">
        <f t="shared" si="16"/>
        <v>茨城県結城市</v>
      </c>
      <c r="B367" s="33" t="s">
        <v>2695</v>
      </c>
      <c r="C367" s="136" t="s">
        <v>260</v>
      </c>
      <c r="D367" s="33" t="s">
        <v>2700</v>
      </c>
      <c r="F367" s="35" t="str">
        <f t="shared" si="15"/>
        <v>山梨県鳴沢村</v>
      </c>
      <c r="G367" s="33" t="s">
        <v>2454</v>
      </c>
      <c r="H367" s="35" t="s">
        <v>271</v>
      </c>
      <c r="I367" s="35" t="s">
        <v>2707</v>
      </c>
    </row>
    <row r="368" spans="1:9">
      <c r="A368" s="136" t="str">
        <f t="shared" si="16"/>
        <v>茨城県下妻市</v>
      </c>
      <c r="B368" s="33" t="s">
        <v>2695</v>
      </c>
      <c r="C368" s="136" t="s">
        <v>260</v>
      </c>
      <c r="D368" s="33" t="s">
        <v>2702</v>
      </c>
      <c r="F368" s="35" t="str">
        <f t="shared" si="15"/>
        <v>山梨県富士河口湖町</v>
      </c>
      <c r="G368" s="33" t="s">
        <v>2454</v>
      </c>
      <c r="H368" s="35" t="s">
        <v>271</v>
      </c>
      <c r="I368" s="35" t="s">
        <v>2709</v>
      </c>
    </row>
    <row r="369" spans="1:9">
      <c r="A369" s="136" t="str">
        <f t="shared" si="16"/>
        <v>茨城県常陸太田市</v>
      </c>
      <c r="B369" s="33" t="s">
        <v>2695</v>
      </c>
      <c r="C369" s="136" t="s">
        <v>260</v>
      </c>
      <c r="D369" s="33" t="s">
        <v>2704</v>
      </c>
      <c r="F369" s="35" t="str">
        <f t="shared" si="15"/>
        <v>山梨県小菅村</v>
      </c>
      <c r="G369" s="33" t="s">
        <v>2454</v>
      </c>
      <c r="H369" s="35" t="s">
        <v>271</v>
      </c>
      <c r="I369" s="35" t="s">
        <v>3030</v>
      </c>
    </row>
    <row r="370" spans="1:9">
      <c r="A370" s="136" t="str">
        <f t="shared" si="16"/>
        <v>茨城県笠間市</v>
      </c>
      <c r="B370" s="33" t="s">
        <v>2695</v>
      </c>
      <c r="C370" s="136" t="s">
        <v>260</v>
      </c>
      <c r="D370" s="33" t="s">
        <v>2706</v>
      </c>
      <c r="F370" s="35" t="str">
        <f t="shared" si="15"/>
        <v>山梨県丹波山村</v>
      </c>
      <c r="G370" s="33" t="s">
        <v>2454</v>
      </c>
      <c r="H370" s="35" t="s">
        <v>271</v>
      </c>
      <c r="I370" s="35" t="s">
        <v>3031</v>
      </c>
    </row>
    <row r="371" spans="1:9">
      <c r="A371" s="136" t="str">
        <f t="shared" si="16"/>
        <v>茨城県鹿嶋市</v>
      </c>
      <c r="B371" s="33" t="s">
        <v>2695</v>
      </c>
      <c r="C371" s="136" t="s">
        <v>260</v>
      </c>
      <c r="D371" s="33" t="s">
        <v>2708</v>
      </c>
      <c r="F371" s="35" t="str">
        <f t="shared" si="15"/>
        <v>長野県長野市</v>
      </c>
      <c r="G371" s="33" t="s">
        <v>2454</v>
      </c>
      <c r="H371" s="35" t="s">
        <v>272</v>
      </c>
      <c r="I371" s="35" t="s">
        <v>2486</v>
      </c>
    </row>
    <row r="372" spans="1:9">
      <c r="A372" s="136" t="str">
        <f t="shared" si="16"/>
        <v>茨城県潮来市</v>
      </c>
      <c r="B372" s="33" t="s">
        <v>2695</v>
      </c>
      <c r="C372" s="136" t="s">
        <v>260</v>
      </c>
      <c r="D372" s="33" t="s">
        <v>2710</v>
      </c>
      <c r="F372" s="35" t="str">
        <f t="shared" si="15"/>
        <v>長野県松本市</v>
      </c>
      <c r="G372" s="33" t="s">
        <v>2454</v>
      </c>
      <c r="H372" s="35" t="s">
        <v>272</v>
      </c>
      <c r="I372" s="35" t="s">
        <v>2714</v>
      </c>
    </row>
    <row r="373" spans="1:9">
      <c r="A373" s="136" t="str">
        <f t="shared" si="16"/>
        <v>茨城県筑西市</v>
      </c>
      <c r="B373" s="33" t="s">
        <v>2695</v>
      </c>
      <c r="C373" s="136" t="s">
        <v>260</v>
      </c>
      <c r="D373" s="33" t="s">
        <v>2711</v>
      </c>
      <c r="F373" s="35" t="str">
        <f t="shared" si="15"/>
        <v>長野県上田市</v>
      </c>
      <c r="G373" s="33" t="s">
        <v>2454</v>
      </c>
      <c r="H373" s="35" t="s">
        <v>272</v>
      </c>
      <c r="I373" s="35" t="s">
        <v>2716</v>
      </c>
    </row>
    <row r="374" spans="1:9">
      <c r="A374" s="136" t="str">
        <f t="shared" si="16"/>
        <v>茨城県桜川市</v>
      </c>
      <c r="B374" s="33" t="s">
        <v>2695</v>
      </c>
      <c r="C374" s="136" t="s">
        <v>260</v>
      </c>
      <c r="D374" s="33" t="s">
        <v>2712</v>
      </c>
      <c r="F374" s="35" t="str">
        <f t="shared" si="15"/>
        <v>長野県岡谷市</v>
      </c>
      <c r="G374" s="33" t="s">
        <v>2454</v>
      </c>
      <c r="H374" s="35" t="s">
        <v>272</v>
      </c>
      <c r="I374" s="35" t="s">
        <v>2718</v>
      </c>
    </row>
    <row r="375" spans="1:9">
      <c r="A375" s="136" t="str">
        <f t="shared" si="16"/>
        <v>茨城県茨城町</v>
      </c>
      <c r="B375" s="33" t="s">
        <v>2695</v>
      </c>
      <c r="C375" s="136" t="s">
        <v>260</v>
      </c>
      <c r="D375" s="33" t="s">
        <v>2713</v>
      </c>
      <c r="F375" s="35" t="str">
        <f t="shared" si="15"/>
        <v>長野県諏訪市</v>
      </c>
      <c r="G375" s="33" t="s">
        <v>2454</v>
      </c>
      <c r="H375" s="35" t="s">
        <v>272</v>
      </c>
      <c r="I375" s="35" t="s">
        <v>2720</v>
      </c>
    </row>
    <row r="376" spans="1:9">
      <c r="A376" s="136" t="str">
        <f t="shared" si="16"/>
        <v>茨城県城里町</v>
      </c>
      <c r="B376" s="33" t="s">
        <v>2695</v>
      </c>
      <c r="C376" s="136" t="s">
        <v>260</v>
      </c>
      <c r="D376" s="33" t="s">
        <v>2715</v>
      </c>
      <c r="F376" s="35" t="str">
        <f t="shared" si="15"/>
        <v>長野県須坂市</v>
      </c>
      <c r="G376" s="33" t="s">
        <v>2454</v>
      </c>
      <c r="H376" s="35" t="s">
        <v>272</v>
      </c>
      <c r="I376" s="35" t="s">
        <v>2722</v>
      </c>
    </row>
    <row r="377" spans="1:9">
      <c r="A377" s="136" t="str">
        <f t="shared" si="16"/>
        <v>茨城県八千代町</v>
      </c>
      <c r="B377" s="33" t="s">
        <v>2695</v>
      </c>
      <c r="C377" s="136" t="s">
        <v>260</v>
      </c>
      <c r="D377" s="33" t="s">
        <v>2717</v>
      </c>
      <c r="F377" s="35" t="str">
        <f t="shared" si="15"/>
        <v>長野県小諸市</v>
      </c>
      <c r="G377" s="33" t="s">
        <v>2454</v>
      </c>
      <c r="H377" s="35" t="s">
        <v>272</v>
      </c>
      <c r="I377" s="35" t="s">
        <v>2724</v>
      </c>
    </row>
    <row r="378" spans="1:9">
      <c r="A378" s="136" t="str">
        <f t="shared" si="16"/>
        <v>栃木県栃木市</v>
      </c>
      <c r="B378" s="33" t="s">
        <v>2695</v>
      </c>
      <c r="C378" s="136" t="s">
        <v>261</v>
      </c>
      <c r="D378" s="33" t="s">
        <v>2719</v>
      </c>
      <c r="F378" s="35" t="str">
        <f t="shared" si="15"/>
        <v>長野県伊那市</v>
      </c>
      <c r="G378" s="33" t="s">
        <v>2454</v>
      </c>
      <c r="H378" s="35" t="s">
        <v>272</v>
      </c>
      <c r="I378" s="35" t="s">
        <v>2726</v>
      </c>
    </row>
    <row r="379" spans="1:9">
      <c r="A379" s="136" t="str">
        <f t="shared" si="16"/>
        <v>栃木県佐野市</v>
      </c>
      <c r="B379" s="33" t="s">
        <v>2695</v>
      </c>
      <c r="C379" s="136" t="s">
        <v>261</v>
      </c>
      <c r="D379" s="33" t="s">
        <v>2721</v>
      </c>
      <c r="F379" s="35" t="str">
        <f t="shared" si="15"/>
        <v>長野県駒ヶ根市</v>
      </c>
      <c r="G379" s="33" t="s">
        <v>2454</v>
      </c>
      <c r="H379" s="35" t="s">
        <v>272</v>
      </c>
      <c r="I379" s="35" t="s">
        <v>2728</v>
      </c>
    </row>
    <row r="380" spans="1:9">
      <c r="A380" s="136" t="str">
        <f t="shared" si="16"/>
        <v>栃木県鹿沼市</v>
      </c>
      <c r="B380" s="33" t="s">
        <v>2695</v>
      </c>
      <c r="C380" s="136" t="s">
        <v>261</v>
      </c>
      <c r="D380" s="33" t="s">
        <v>2723</v>
      </c>
      <c r="F380" s="35" t="str">
        <f t="shared" si="15"/>
        <v>長野県中野市</v>
      </c>
      <c r="G380" s="33" t="s">
        <v>2454</v>
      </c>
      <c r="H380" s="35" t="s">
        <v>272</v>
      </c>
      <c r="I380" s="35" t="s">
        <v>2730</v>
      </c>
    </row>
    <row r="381" spans="1:9">
      <c r="A381" s="136" t="str">
        <f t="shared" si="16"/>
        <v>栃木県日光市</v>
      </c>
      <c r="B381" s="33" t="s">
        <v>2695</v>
      </c>
      <c r="C381" s="136" t="s">
        <v>261</v>
      </c>
      <c r="D381" s="33" t="s">
        <v>2725</v>
      </c>
      <c r="F381" s="35" t="str">
        <f t="shared" si="15"/>
        <v>長野県大町市</v>
      </c>
      <c r="G381" s="33" t="s">
        <v>2454</v>
      </c>
      <c r="H381" s="35" t="s">
        <v>272</v>
      </c>
      <c r="I381" s="35" t="s">
        <v>2732</v>
      </c>
    </row>
    <row r="382" spans="1:9">
      <c r="A382" s="136" t="str">
        <f t="shared" si="16"/>
        <v>栃木県小山市</v>
      </c>
      <c r="B382" s="33" t="s">
        <v>2695</v>
      </c>
      <c r="C382" s="136" t="s">
        <v>261</v>
      </c>
      <c r="D382" s="33" t="s">
        <v>2727</v>
      </c>
      <c r="F382" s="35" t="str">
        <f t="shared" si="15"/>
        <v>長野県飯山市</v>
      </c>
      <c r="G382" s="33" t="s">
        <v>2454</v>
      </c>
      <c r="H382" s="35" t="s">
        <v>272</v>
      </c>
      <c r="I382" s="35" t="s">
        <v>2361</v>
      </c>
    </row>
    <row r="383" spans="1:9">
      <c r="A383" s="136" t="str">
        <f t="shared" si="16"/>
        <v>栃木県真岡市</v>
      </c>
      <c r="B383" s="33" t="s">
        <v>2695</v>
      </c>
      <c r="C383" s="136" t="s">
        <v>261</v>
      </c>
      <c r="D383" s="33" t="s">
        <v>2729</v>
      </c>
      <c r="F383" s="35" t="str">
        <f t="shared" si="15"/>
        <v>長野県茅野市</v>
      </c>
      <c r="G383" s="33" t="s">
        <v>2454</v>
      </c>
      <c r="H383" s="35" t="s">
        <v>272</v>
      </c>
      <c r="I383" s="35" t="s">
        <v>2735</v>
      </c>
    </row>
    <row r="384" spans="1:9">
      <c r="A384" s="136" t="str">
        <f t="shared" si="16"/>
        <v>栃木県上三川町</v>
      </c>
      <c r="B384" s="33" t="s">
        <v>2695</v>
      </c>
      <c r="C384" s="136" t="s">
        <v>261</v>
      </c>
      <c r="D384" s="33" t="s">
        <v>2731</v>
      </c>
      <c r="F384" s="35" t="str">
        <f t="shared" si="15"/>
        <v>長野県塩尻市</v>
      </c>
      <c r="G384" s="33" t="s">
        <v>2454</v>
      </c>
      <c r="H384" s="35" t="s">
        <v>272</v>
      </c>
      <c r="I384" s="35" t="s">
        <v>2564</v>
      </c>
    </row>
    <row r="385" spans="1:9">
      <c r="A385" s="136" t="str">
        <f t="shared" si="16"/>
        <v>栃木県芳賀町</v>
      </c>
      <c r="B385" s="33" t="s">
        <v>2695</v>
      </c>
      <c r="C385" s="136" t="s">
        <v>261</v>
      </c>
      <c r="D385" s="33" t="s">
        <v>2733</v>
      </c>
      <c r="F385" s="35" t="str">
        <f t="shared" si="15"/>
        <v>長野県佐久市</v>
      </c>
      <c r="G385" s="33" t="s">
        <v>2454</v>
      </c>
      <c r="H385" s="35" t="s">
        <v>272</v>
      </c>
      <c r="I385" s="35" t="s">
        <v>2738</v>
      </c>
    </row>
    <row r="386" spans="1:9">
      <c r="A386" s="136" t="str">
        <f t="shared" si="16"/>
        <v>栃木県壬生町</v>
      </c>
      <c r="B386" s="33" t="s">
        <v>2695</v>
      </c>
      <c r="C386" s="136" t="s">
        <v>261</v>
      </c>
      <c r="D386" s="33" t="s">
        <v>2734</v>
      </c>
      <c r="F386" s="35" t="str">
        <f t="shared" si="15"/>
        <v>長野県千曲市</v>
      </c>
      <c r="G386" s="33" t="s">
        <v>2454</v>
      </c>
      <c r="H386" s="35" t="s">
        <v>272</v>
      </c>
      <c r="I386" s="35" t="s">
        <v>2740</v>
      </c>
    </row>
    <row r="387" spans="1:9">
      <c r="A387" s="136" t="str">
        <f t="shared" si="16"/>
        <v>群馬県前橋市</v>
      </c>
      <c r="B387" s="33" t="s">
        <v>2695</v>
      </c>
      <c r="C387" s="136" t="s">
        <v>262</v>
      </c>
      <c r="D387" s="33" t="s">
        <v>2736</v>
      </c>
      <c r="F387" s="35" t="str">
        <f t="shared" ref="F387:F443" si="17">CONCATENATE(H387,I387)</f>
        <v>長野県東御市</v>
      </c>
      <c r="G387" s="33" t="s">
        <v>2454</v>
      </c>
      <c r="H387" s="35" t="s">
        <v>272</v>
      </c>
      <c r="I387" s="35" t="s">
        <v>2742</v>
      </c>
    </row>
    <row r="388" spans="1:9">
      <c r="A388" s="136" t="str">
        <f t="shared" si="16"/>
        <v>群馬県桐生市</v>
      </c>
      <c r="B388" s="33" t="s">
        <v>2695</v>
      </c>
      <c r="C388" s="136" t="s">
        <v>262</v>
      </c>
      <c r="D388" s="33" t="s">
        <v>2737</v>
      </c>
      <c r="F388" s="35" t="str">
        <f t="shared" si="17"/>
        <v>長野県安曇野市</v>
      </c>
      <c r="G388" s="33" t="s">
        <v>2454</v>
      </c>
      <c r="H388" s="35" t="s">
        <v>272</v>
      </c>
      <c r="I388" s="35" t="s">
        <v>2743</v>
      </c>
    </row>
    <row r="389" spans="1:9">
      <c r="A389" s="136" t="str">
        <f t="shared" si="16"/>
        <v>群馬県伊勢崎市</v>
      </c>
      <c r="B389" s="33" t="s">
        <v>2695</v>
      </c>
      <c r="C389" s="136" t="s">
        <v>262</v>
      </c>
      <c r="D389" s="33" t="s">
        <v>2739</v>
      </c>
      <c r="F389" s="35" t="str">
        <f t="shared" si="17"/>
        <v>長野県小海町</v>
      </c>
      <c r="G389" s="33" t="s">
        <v>2454</v>
      </c>
      <c r="H389" s="35" t="s">
        <v>272</v>
      </c>
      <c r="I389" s="35" t="s">
        <v>1194</v>
      </c>
    </row>
    <row r="390" spans="1:9">
      <c r="A390" s="136" t="str">
        <f t="shared" si="16"/>
        <v>群馬県太田市</v>
      </c>
      <c r="B390" s="33" t="s">
        <v>2695</v>
      </c>
      <c r="C390" s="136" t="s">
        <v>262</v>
      </c>
      <c r="D390" s="33" t="s">
        <v>2741</v>
      </c>
      <c r="F390" s="35" t="str">
        <f t="shared" si="17"/>
        <v>長野県川上村</v>
      </c>
      <c r="G390" s="33" t="s">
        <v>2454</v>
      </c>
      <c r="H390" s="35" t="s">
        <v>272</v>
      </c>
      <c r="I390" s="35" t="s">
        <v>1231</v>
      </c>
    </row>
    <row r="391" spans="1:9">
      <c r="A391" s="136" t="str">
        <f t="shared" si="16"/>
        <v>群馬県沼田市</v>
      </c>
      <c r="B391" s="33" t="s">
        <v>2695</v>
      </c>
      <c r="C391" s="136" t="s">
        <v>262</v>
      </c>
      <c r="D391" s="33" t="s">
        <v>2666</v>
      </c>
      <c r="F391" s="35" t="str">
        <f t="shared" si="17"/>
        <v>長野県南牧村</v>
      </c>
      <c r="G391" s="33" t="s">
        <v>2454</v>
      </c>
      <c r="H391" s="35" t="s">
        <v>272</v>
      </c>
      <c r="I391" s="35" t="s">
        <v>1102</v>
      </c>
    </row>
    <row r="392" spans="1:9">
      <c r="A392" s="136" t="str">
        <f t="shared" si="16"/>
        <v>群馬県渋川市</v>
      </c>
      <c r="B392" s="33" t="s">
        <v>2695</v>
      </c>
      <c r="C392" s="136" t="s">
        <v>262</v>
      </c>
      <c r="D392" s="33" t="s">
        <v>2744</v>
      </c>
      <c r="F392" s="35" t="str">
        <f t="shared" si="17"/>
        <v>長野県南相木村</v>
      </c>
      <c r="G392" s="33" t="s">
        <v>2454</v>
      </c>
      <c r="H392" s="35" t="s">
        <v>272</v>
      </c>
      <c r="I392" s="35" t="s">
        <v>1298</v>
      </c>
    </row>
    <row r="393" spans="1:9">
      <c r="A393" s="136" t="str">
        <f t="shared" ref="A393:A456" si="18">CONCATENATE(C393,D393)</f>
        <v>群馬県みどり市</v>
      </c>
      <c r="B393" s="33" t="s">
        <v>2695</v>
      </c>
      <c r="C393" s="136" t="s">
        <v>262</v>
      </c>
      <c r="D393" s="33" t="s">
        <v>2745</v>
      </c>
      <c r="F393" s="35" t="str">
        <f t="shared" si="17"/>
        <v>長野県北相木村</v>
      </c>
      <c r="G393" s="33" t="s">
        <v>2454</v>
      </c>
      <c r="H393" s="35" t="s">
        <v>272</v>
      </c>
      <c r="I393" s="35" t="s">
        <v>1332</v>
      </c>
    </row>
    <row r="394" spans="1:9">
      <c r="A394" s="136" t="str">
        <f t="shared" si="18"/>
        <v>群馬県吉岡町</v>
      </c>
      <c r="B394" s="33" t="s">
        <v>2695</v>
      </c>
      <c r="C394" s="136" t="s">
        <v>262</v>
      </c>
      <c r="D394" s="33" t="s">
        <v>2746</v>
      </c>
      <c r="F394" s="35" t="str">
        <f t="shared" si="17"/>
        <v>長野県佐久穂町</v>
      </c>
      <c r="G394" s="33" t="s">
        <v>2454</v>
      </c>
      <c r="H394" s="35" t="s">
        <v>272</v>
      </c>
      <c r="I394" s="35" t="s">
        <v>1366</v>
      </c>
    </row>
    <row r="395" spans="1:9">
      <c r="A395" s="136" t="str">
        <f t="shared" si="18"/>
        <v>群馬県東吾妻町</v>
      </c>
      <c r="B395" s="33" t="s">
        <v>2695</v>
      </c>
      <c r="C395" s="136" t="s">
        <v>262</v>
      </c>
      <c r="D395" s="33" t="s">
        <v>2747</v>
      </c>
      <c r="F395" s="35" t="str">
        <f t="shared" si="17"/>
        <v>長野県軽井沢町</v>
      </c>
      <c r="G395" s="33" t="s">
        <v>2454</v>
      </c>
      <c r="H395" s="35" t="s">
        <v>272</v>
      </c>
      <c r="I395" s="35" t="s">
        <v>3032</v>
      </c>
    </row>
    <row r="396" spans="1:9">
      <c r="A396" s="136" t="str">
        <f t="shared" si="18"/>
        <v>群馬県玉村町</v>
      </c>
      <c r="B396" s="33" t="s">
        <v>2695</v>
      </c>
      <c r="C396" s="136" t="s">
        <v>262</v>
      </c>
      <c r="D396" s="33" t="s">
        <v>2748</v>
      </c>
      <c r="F396" s="35" t="str">
        <f t="shared" si="17"/>
        <v>長野県御代田町</v>
      </c>
      <c r="G396" s="33" t="s">
        <v>2454</v>
      </c>
      <c r="H396" s="35" t="s">
        <v>272</v>
      </c>
      <c r="I396" s="35" t="s">
        <v>3033</v>
      </c>
    </row>
    <row r="397" spans="1:9">
      <c r="A397" s="136" t="str">
        <f t="shared" si="18"/>
        <v>群馬県板倉町</v>
      </c>
      <c r="B397" s="33" t="s">
        <v>2695</v>
      </c>
      <c r="C397" s="136" t="s">
        <v>262</v>
      </c>
      <c r="D397" s="33" t="s">
        <v>2749</v>
      </c>
      <c r="F397" s="35" t="str">
        <f t="shared" si="17"/>
        <v>長野県立科町</v>
      </c>
      <c r="G397" s="33" t="s">
        <v>2454</v>
      </c>
      <c r="H397" s="35" t="s">
        <v>272</v>
      </c>
      <c r="I397" s="35" t="s">
        <v>3034</v>
      </c>
    </row>
    <row r="398" spans="1:9">
      <c r="A398" s="136" t="str">
        <f t="shared" si="18"/>
        <v>群馬県千代田町</v>
      </c>
      <c r="B398" s="33" t="s">
        <v>2695</v>
      </c>
      <c r="C398" s="136" t="s">
        <v>262</v>
      </c>
      <c r="D398" s="33" t="s">
        <v>2750</v>
      </c>
      <c r="F398" s="35" t="str">
        <f t="shared" si="17"/>
        <v>長野県青木村</v>
      </c>
      <c r="G398" s="33" t="s">
        <v>2454</v>
      </c>
      <c r="H398" s="35" t="s">
        <v>272</v>
      </c>
      <c r="I398" s="35" t="s">
        <v>3035</v>
      </c>
    </row>
    <row r="399" spans="1:9">
      <c r="A399" s="136" t="str">
        <f t="shared" si="18"/>
        <v>群馬県大泉町</v>
      </c>
      <c r="B399" s="33" t="s">
        <v>2695</v>
      </c>
      <c r="C399" s="136" t="s">
        <v>262</v>
      </c>
      <c r="D399" s="33" t="s">
        <v>2751</v>
      </c>
      <c r="F399" s="35" t="str">
        <f t="shared" si="17"/>
        <v>長野県長和町</v>
      </c>
      <c r="G399" s="33" t="s">
        <v>2454</v>
      </c>
      <c r="H399" s="35" t="s">
        <v>272</v>
      </c>
      <c r="I399" s="35" t="s">
        <v>3036</v>
      </c>
    </row>
    <row r="400" spans="1:9">
      <c r="A400" s="136" t="str">
        <f t="shared" si="18"/>
        <v>群馬県榛東村</v>
      </c>
      <c r="B400" s="33" t="s">
        <v>2695</v>
      </c>
      <c r="C400" s="136" t="s">
        <v>262</v>
      </c>
      <c r="D400" s="33" t="s">
        <v>2752</v>
      </c>
      <c r="F400" s="35" t="str">
        <f t="shared" si="17"/>
        <v>長野県下諏訪町</v>
      </c>
      <c r="G400" s="33" t="s">
        <v>2454</v>
      </c>
      <c r="H400" s="35" t="s">
        <v>272</v>
      </c>
      <c r="I400" s="35" t="s">
        <v>3037</v>
      </c>
    </row>
    <row r="401" spans="1:9">
      <c r="A401" s="136" t="str">
        <f t="shared" si="18"/>
        <v>埼玉県熊谷市</v>
      </c>
      <c r="B401" s="33" t="s">
        <v>2695</v>
      </c>
      <c r="C401" s="136" t="s">
        <v>263</v>
      </c>
      <c r="D401" s="33" t="s">
        <v>2753</v>
      </c>
      <c r="F401" s="35" t="str">
        <f t="shared" si="17"/>
        <v>長野県富士見町</v>
      </c>
      <c r="G401" s="33" t="s">
        <v>2454</v>
      </c>
      <c r="H401" s="35" t="s">
        <v>272</v>
      </c>
      <c r="I401" s="35" t="s">
        <v>3038</v>
      </c>
    </row>
    <row r="402" spans="1:9">
      <c r="A402" s="136" t="str">
        <f t="shared" si="18"/>
        <v>埼玉県日高市</v>
      </c>
      <c r="B402" s="33" t="s">
        <v>2695</v>
      </c>
      <c r="C402" s="136" t="s">
        <v>263</v>
      </c>
      <c r="D402" s="33" t="s">
        <v>2754</v>
      </c>
      <c r="F402" s="35" t="str">
        <f t="shared" si="17"/>
        <v>長野県原村</v>
      </c>
      <c r="G402" s="33" t="s">
        <v>2454</v>
      </c>
      <c r="H402" s="35" t="s">
        <v>272</v>
      </c>
      <c r="I402" s="35" t="s">
        <v>3039</v>
      </c>
    </row>
    <row r="403" spans="1:9">
      <c r="A403" s="136" t="str">
        <f t="shared" si="18"/>
        <v>埼玉県毛呂山町</v>
      </c>
      <c r="B403" s="33" t="s">
        <v>2695</v>
      </c>
      <c r="C403" s="136" t="s">
        <v>263</v>
      </c>
      <c r="D403" s="33" t="s">
        <v>2755</v>
      </c>
      <c r="F403" s="35" t="str">
        <f t="shared" si="17"/>
        <v>長野県辰野町</v>
      </c>
      <c r="G403" s="33" t="s">
        <v>2454</v>
      </c>
      <c r="H403" s="35" t="s">
        <v>272</v>
      </c>
      <c r="I403" s="35" t="s">
        <v>2759</v>
      </c>
    </row>
    <row r="404" spans="1:9">
      <c r="A404" s="136" t="str">
        <f t="shared" si="18"/>
        <v>埼玉県越生町</v>
      </c>
      <c r="B404" s="33" t="s">
        <v>2695</v>
      </c>
      <c r="C404" s="136" t="s">
        <v>263</v>
      </c>
      <c r="D404" s="33" t="s">
        <v>2756</v>
      </c>
      <c r="F404" s="35" t="str">
        <f t="shared" si="17"/>
        <v>長野県箕輪町</v>
      </c>
      <c r="G404" s="33" t="s">
        <v>2454</v>
      </c>
      <c r="H404" s="35" t="s">
        <v>272</v>
      </c>
      <c r="I404" s="35" t="s">
        <v>2761</v>
      </c>
    </row>
    <row r="405" spans="1:9">
      <c r="A405" s="136" t="str">
        <f t="shared" si="18"/>
        <v>埼玉県嵐山町</v>
      </c>
      <c r="B405" s="33" t="s">
        <v>2695</v>
      </c>
      <c r="C405" s="136" t="s">
        <v>263</v>
      </c>
      <c r="D405" s="33" t="s">
        <v>2757</v>
      </c>
      <c r="F405" s="35" t="str">
        <f t="shared" si="17"/>
        <v>長野県飯島町</v>
      </c>
      <c r="G405" s="33" t="s">
        <v>2454</v>
      </c>
      <c r="H405" s="35" t="s">
        <v>272</v>
      </c>
      <c r="I405" s="35" t="s">
        <v>2763</v>
      </c>
    </row>
    <row r="406" spans="1:9">
      <c r="A406" s="136" t="str">
        <f t="shared" si="18"/>
        <v>埼玉県吉見町</v>
      </c>
      <c r="B406" s="33" t="s">
        <v>2695</v>
      </c>
      <c r="C406" s="136" t="s">
        <v>263</v>
      </c>
      <c r="D406" s="33" t="s">
        <v>2758</v>
      </c>
      <c r="F406" s="35" t="str">
        <f t="shared" si="17"/>
        <v>長野県南箕輪村</v>
      </c>
      <c r="G406" s="33" t="s">
        <v>2454</v>
      </c>
      <c r="H406" s="35" t="s">
        <v>272</v>
      </c>
      <c r="I406" s="35" t="s">
        <v>2765</v>
      </c>
    </row>
    <row r="407" spans="1:9">
      <c r="A407" s="136" t="str">
        <f t="shared" si="18"/>
        <v>千葉県鴨川市</v>
      </c>
      <c r="B407" s="33" t="s">
        <v>2695</v>
      </c>
      <c r="C407" s="136" t="s">
        <v>264</v>
      </c>
      <c r="D407" s="33" t="s">
        <v>2760</v>
      </c>
      <c r="F407" s="35" t="str">
        <f t="shared" si="17"/>
        <v>長野県宮田村</v>
      </c>
      <c r="G407" s="33" t="s">
        <v>2454</v>
      </c>
      <c r="H407" s="35" t="s">
        <v>272</v>
      </c>
      <c r="I407" s="35" t="s">
        <v>2767</v>
      </c>
    </row>
    <row r="408" spans="1:9">
      <c r="A408" s="136" t="str">
        <f t="shared" si="18"/>
        <v>千葉県八街市</v>
      </c>
      <c r="B408" s="33" t="s">
        <v>2695</v>
      </c>
      <c r="C408" s="136" t="s">
        <v>264</v>
      </c>
      <c r="D408" s="33" t="s">
        <v>2762</v>
      </c>
      <c r="F408" s="35" t="str">
        <f t="shared" si="17"/>
        <v>長野県阿智村</v>
      </c>
      <c r="G408" s="33" t="s">
        <v>2454</v>
      </c>
      <c r="H408" s="35" t="s">
        <v>272</v>
      </c>
      <c r="I408" s="35" t="s">
        <v>2769</v>
      </c>
    </row>
    <row r="409" spans="1:9">
      <c r="A409" s="136" t="str">
        <f t="shared" si="18"/>
        <v>千葉県富里市</v>
      </c>
      <c r="B409" s="33" t="s">
        <v>2695</v>
      </c>
      <c r="C409" s="136" t="s">
        <v>264</v>
      </c>
      <c r="D409" s="33" t="s">
        <v>2764</v>
      </c>
      <c r="F409" s="35" t="str">
        <f t="shared" si="17"/>
        <v>長野県平谷村</v>
      </c>
      <c r="G409" s="33" t="s">
        <v>2454</v>
      </c>
      <c r="H409" s="35" t="s">
        <v>272</v>
      </c>
      <c r="I409" s="35" t="s">
        <v>2771</v>
      </c>
    </row>
    <row r="410" spans="1:9">
      <c r="A410" s="136" t="str">
        <f t="shared" si="18"/>
        <v>千葉県山武市</v>
      </c>
      <c r="B410" s="33" t="s">
        <v>2695</v>
      </c>
      <c r="C410" s="136" t="s">
        <v>264</v>
      </c>
      <c r="D410" s="33" t="s">
        <v>2766</v>
      </c>
      <c r="F410" s="35" t="str">
        <f t="shared" si="17"/>
        <v>長野県根羽村</v>
      </c>
      <c r="G410" s="33" t="s">
        <v>2454</v>
      </c>
      <c r="H410" s="35" t="s">
        <v>272</v>
      </c>
      <c r="I410" s="35" t="s">
        <v>2772</v>
      </c>
    </row>
    <row r="411" spans="1:9">
      <c r="A411" s="136" t="str">
        <f t="shared" si="18"/>
        <v>千葉県九十九里町</v>
      </c>
      <c r="B411" s="33" t="s">
        <v>2695</v>
      </c>
      <c r="C411" s="136" t="s">
        <v>264</v>
      </c>
      <c r="D411" s="33" t="s">
        <v>2768</v>
      </c>
      <c r="F411" s="35" t="str">
        <f t="shared" si="17"/>
        <v>長野県下條村</v>
      </c>
      <c r="G411" s="33" t="s">
        <v>2454</v>
      </c>
      <c r="H411" s="35" t="s">
        <v>272</v>
      </c>
      <c r="I411" s="35" t="s">
        <v>2774</v>
      </c>
    </row>
    <row r="412" spans="1:9">
      <c r="A412" s="136" t="str">
        <f t="shared" si="18"/>
        <v>千葉県芝山町</v>
      </c>
      <c r="B412" s="33" t="s">
        <v>2695</v>
      </c>
      <c r="C412" s="136" t="s">
        <v>264</v>
      </c>
      <c r="D412" s="33" t="s">
        <v>2770</v>
      </c>
      <c r="F412" s="35" t="str">
        <f t="shared" si="17"/>
        <v>長野県売木村</v>
      </c>
      <c r="G412" s="33" t="s">
        <v>2454</v>
      </c>
      <c r="H412" s="35" t="s">
        <v>272</v>
      </c>
      <c r="I412" s="35" t="s">
        <v>2776</v>
      </c>
    </row>
    <row r="413" spans="1:9">
      <c r="A413" s="136" t="str">
        <f t="shared" si="18"/>
        <v>千葉県大多喜町</v>
      </c>
      <c r="B413" s="33" t="s">
        <v>2695</v>
      </c>
      <c r="C413" s="136" t="s">
        <v>264</v>
      </c>
      <c r="D413" s="33" t="s">
        <v>3080</v>
      </c>
      <c r="F413" s="35" t="str">
        <f t="shared" si="17"/>
        <v>長野県大鹿村</v>
      </c>
      <c r="G413" s="33" t="s">
        <v>2454</v>
      </c>
      <c r="H413" s="35" t="s">
        <v>272</v>
      </c>
      <c r="I413" s="35" t="s">
        <v>2778</v>
      </c>
    </row>
    <row r="414" spans="1:9">
      <c r="A414" s="136" t="str">
        <f t="shared" si="18"/>
        <v>東京都武蔵村山市</v>
      </c>
      <c r="B414" s="33" t="s">
        <v>2695</v>
      </c>
      <c r="C414" s="136" t="s">
        <v>265</v>
      </c>
      <c r="D414" s="33" t="s">
        <v>2773</v>
      </c>
      <c r="F414" s="35" t="str">
        <f t="shared" si="17"/>
        <v>長野県上松町</v>
      </c>
      <c r="G414" s="33" t="s">
        <v>2454</v>
      </c>
      <c r="H414" s="35" t="s">
        <v>272</v>
      </c>
      <c r="I414" s="35" t="s">
        <v>2780</v>
      </c>
    </row>
    <row r="415" spans="1:9">
      <c r="A415" s="136" t="str">
        <f t="shared" si="18"/>
        <v>東京都瑞穂町</v>
      </c>
      <c r="B415" s="33" t="s">
        <v>2695</v>
      </c>
      <c r="C415" s="136" t="s">
        <v>265</v>
      </c>
      <c r="D415" s="33" t="s">
        <v>2775</v>
      </c>
      <c r="F415" s="35" t="str">
        <f t="shared" si="17"/>
        <v>長野県木祖村</v>
      </c>
      <c r="G415" s="33" t="s">
        <v>2454</v>
      </c>
      <c r="H415" s="35" t="s">
        <v>272</v>
      </c>
      <c r="I415" s="35" t="s">
        <v>2781</v>
      </c>
    </row>
    <row r="416" spans="1:9">
      <c r="A416" s="136" t="str">
        <f t="shared" si="18"/>
        <v>神奈川県箱根町</v>
      </c>
      <c r="B416" s="33" t="s">
        <v>2695</v>
      </c>
      <c r="C416" s="136" t="s">
        <v>266</v>
      </c>
      <c r="D416" s="33" t="s">
        <v>2777</v>
      </c>
      <c r="F416" s="35" t="str">
        <f t="shared" si="17"/>
        <v>長野県王滝村</v>
      </c>
      <c r="G416" s="33" t="s">
        <v>2454</v>
      </c>
      <c r="H416" s="35" t="s">
        <v>272</v>
      </c>
      <c r="I416" s="35" t="s">
        <v>2782</v>
      </c>
    </row>
    <row r="417" spans="1:9">
      <c r="A417" s="136" t="str">
        <f t="shared" si="18"/>
        <v>新潟県新潟市</v>
      </c>
      <c r="B417" s="33" t="s">
        <v>2695</v>
      </c>
      <c r="C417" s="136" t="s">
        <v>267</v>
      </c>
      <c r="D417" s="33" t="s">
        <v>2779</v>
      </c>
      <c r="F417" s="35" t="str">
        <f t="shared" si="17"/>
        <v>長野県大桑村</v>
      </c>
      <c r="G417" s="33" t="s">
        <v>2454</v>
      </c>
      <c r="H417" s="35" t="s">
        <v>272</v>
      </c>
      <c r="I417" s="35" t="s">
        <v>2783</v>
      </c>
    </row>
    <row r="418" spans="1:9">
      <c r="A418" s="136" t="str">
        <f t="shared" si="18"/>
        <v>富山県富山市</v>
      </c>
      <c r="B418" s="33" t="s">
        <v>2695</v>
      </c>
      <c r="C418" s="136" t="s">
        <v>268</v>
      </c>
      <c r="D418" s="33" t="s">
        <v>2471</v>
      </c>
      <c r="F418" s="35" t="str">
        <f t="shared" si="17"/>
        <v>長野県木曽町</v>
      </c>
      <c r="G418" s="33" t="s">
        <v>2454</v>
      </c>
      <c r="H418" s="35" t="s">
        <v>272</v>
      </c>
      <c r="I418" s="35" t="s">
        <v>2784</v>
      </c>
    </row>
    <row r="419" spans="1:9">
      <c r="A419" s="136" t="str">
        <f t="shared" si="18"/>
        <v>富山県南砺市</v>
      </c>
      <c r="B419" s="33" t="s">
        <v>2695</v>
      </c>
      <c r="C419" s="136" t="s">
        <v>268</v>
      </c>
      <c r="D419" s="33" t="s">
        <v>2477</v>
      </c>
      <c r="F419" s="35" t="str">
        <f t="shared" si="17"/>
        <v>長野県麻績村</v>
      </c>
      <c r="G419" s="33" t="s">
        <v>2454</v>
      </c>
      <c r="H419" s="35" t="s">
        <v>272</v>
      </c>
      <c r="I419" s="35" t="s">
        <v>1857</v>
      </c>
    </row>
    <row r="420" spans="1:9">
      <c r="A420" s="136" t="str">
        <f t="shared" si="18"/>
        <v>富山県上市町</v>
      </c>
      <c r="B420" s="33" t="s">
        <v>2695</v>
      </c>
      <c r="C420" s="136" t="s">
        <v>268</v>
      </c>
      <c r="D420" s="33" t="s">
        <v>2349</v>
      </c>
      <c r="F420" s="35" t="str">
        <f t="shared" si="17"/>
        <v>長野県生坂村</v>
      </c>
      <c r="G420" s="33" t="s">
        <v>2454</v>
      </c>
      <c r="H420" s="35" t="s">
        <v>272</v>
      </c>
      <c r="I420" s="35" t="s">
        <v>1862</v>
      </c>
    </row>
    <row r="421" spans="1:9">
      <c r="A421" s="136" t="str">
        <f t="shared" si="18"/>
        <v>富山県立山町</v>
      </c>
      <c r="B421" s="33" t="s">
        <v>2695</v>
      </c>
      <c r="C421" s="136" t="s">
        <v>268</v>
      </c>
      <c r="D421" s="33" t="s">
        <v>2352</v>
      </c>
      <c r="F421" s="35" t="str">
        <f t="shared" si="17"/>
        <v>長野県山形村</v>
      </c>
      <c r="G421" s="33" t="s">
        <v>2454</v>
      </c>
      <c r="H421" s="35" t="s">
        <v>272</v>
      </c>
      <c r="I421" s="35" t="s">
        <v>1867</v>
      </c>
    </row>
    <row r="422" spans="1:9">
      <c r="A422" s="136" t="str">
        <f t="shared" si="18"/>
        <v>富山県舟橋村</v>
      </c>
      <c r="B422" s="33" t="s">
        <v>2695</v>
      </c>
      <c r="C422" s="136" t="s">
        <v>268</v>
      </c>
      <c r="D422" s="33" t="s">
        <v>2785</v>
      </c>
      <c r="F422" s="35" t="str">
        <f t="shared" si="17"/>
        <v>長野県朝日村</v>
      </c>
      <c r="G422" s="33" t="s">
        <v>2454</v>
      </c>
      <c r="H422" s="35" t="s">
        <v>272</v>
      </c>
      <c r="I422" s="35" t="s">
        <v>1871</v>
      </c>
    </row>
    <row r="423" spans="1:9">
      <c r="A423" s="136" t="str">
        <f t="shared" si="18"/>
        <v>石川県金沢市</v>
      </c>
      <c r="B423" s="33" t="s">
        <v>2695</v>
      </c>
      <c r="C423" s="136" t="s">
        <v>269</v>
      </c>
      <c r="D423" s="33" t="s">
        <v>2786</v>
      </c>
      <c r="F423" s="35" t="str">
        <f t="shared" si="17"/>
        <v>長野県筑北村</v>
      </c>
      <c r="G423" s="33" t="s">
        <v>2454</v>
      </c>
      <c r="H423" s="35" t="s">
        <v>272</v>
      </c>
      <c r="I423" s="35" t="s">
        <v>1874</v>
      </c>
    </row>
    <row r="424" spans="1:9">
      <c r="A424" s="136" t="str">
        <f t="shared" si="18"/>
        <v>石川県津幡町</v>
      </c>
      <c r="B424" s="33" t="s">
        <v>2695</v>
      </c>
      <c r="C424" s="136" t="s">
        <v>269</v>
      </c>
      <c r="D424" s="33" t="s">
        <v>2787</v>
      </c>
      <c r="F424" s="35" t="str">
        <f t="shared" si="17"/>
        <v>長野県池田町</v>
      </c>
      <c r="G424" s="33" t="s">
        <v>2454</v>
      </c>
      <c r="H424" s="35" t="s">
        <v>272</v>
      </c>
      <c r="I424" s="35" t="s">
        <v>3029</v>
      </c>
    </row>
    <row r="425" spans="1:9">
      <c r="A425" s="136" t="str">
        <f t="shared" si="18"/>
        <v>石川県内灘町</v>
      </c>
      <c r="B425" s="33" t="s">
        <v>2695</v>
      </c>
      <c r="C425" s="136" t="s">
        <v>269</v>
      </c>
      <c r="D425" s="33" t="s">
        <v>2788</v>
      </c>
      <c r="F425" s="35" t="str">
        <f t="shared" si="17"/>
        <v>長野県松川村</v>
      </c>
      <c r="G425" s="33" t="s">
        <v>2454</v>
      </c>
      <c r="H425" s="35" t="s">
        <v>272</v>
      </c>
      <c r="I425" s="35" t="s">
        <v>3040</v>
      </c>
    </row>
    <row r="426" spans="1:9">
      <c r="A426" s="136" t="str">
        <f t="shared" si="18"/>
        <v>福井県福井市</v>
      </c>
      <c r="B426" s="33" t="s">
        <v>2695</v>
      </c>
      <c r="C426" s="136" t="s">
        <v>270</v>
      </c>
      <c r="D426" s="33" t="s">
        <v>2789</v>
      </c>
      <c r="F426" s="35" t="str">
        <f t="shared" si="17"/>
        <v>長野県白馬村</v>
      </c>
      <c r="G426" s="33" t="s">
        <v>2454</v>
      </c>
      <c r="H426" s="35" t="s">
        <v>272</v>
      </c>
      <c r="I426" s="35" t="s">
        <v>3041</v>
      </c>
    </row>
    <row r="427" spans="1:9">
      <c r="A427" s="136" t="str">
        <f t="shared" si="18"/>
        <v>山梨県南アルプス市</v>
      </c>
      <c r="B427" s="33" t="s">
        <v>2695</v>
      </c>
      <c r="C427" s="136" t="s">
        <v>271</v>
      </c>
      <c r="D427" s="33" t="s">
        <v>2790</v>
      </c>
      <c r="F427" s="35" t="str">
        <f t="shared" si="17"/>
        <v>長野県小谷村</v>
      </c>
      <c r="G427" s="33" t="s">
        <v>2454</v>
      </c>
      <c r="H427" s="35" t="s">
        <v>272</v>
      </c>
      <c r="I427" s="35" t="s">
        <v>3042</v>
      </c>
    </row>
    <row r="428" spans="1:9">
      <c r="A428" s="136" t="str">
        <f t="shared" si="18"/>
        <v>山梨県北杜市</v>
      </c>
      <c r="B428" s="33" t="s">
        <v>2695</v>
      </c>
      <c r="C428" s="136" t="s">
        <v>271</v>
      </c>
      <c r="D428" s="33" t="s">
        <v>2411</v>
      </c>
      <c r="F428" s="35" t="str">
        <f t="shared" si="17"/>
        <v>長野県坂城町</v>
      </c>
      <c r="G428" s="33" t="s">
        <v>2454</v>
      </c>
      <c r="H428" s="35" t="s">
        <v>272</v>
      </c>
      <c r="I428" s="35" t="s">
        <v>3043</v>
      </c>
    </row>
    <row r="429" spans="1:9">
      <c r="A429" s="136" t="str">
        <f t="shared" si="18"/>
        <v>山梨県甲斐市</v>
      </c>
      <c r="B429" s="33" t="s">
        <v>2695</v>
      </c>
      <c r="C429" s="136" t="s">
        <v>271</v>
      </c>
      <c r="D429" s="33" t="s">
        <v>2791</v>
      </c>
      <c r="F429" s="35" t="str">
        <f t="shared" si="17"/>
        <v>長野県小布施町</v>
      </c>
      <c r="G429" s="33" t="s">
        <v>2454</v>
      </c>
      <c r="H429" s="35" t="s">
        <v>272</v>
      </c>
      <c r="I429" s="35" t="s">
        <v>3044</v>
      </c>
    </row>
    <row r="430" spans="1:9">
      <c r="A430" s="136" t="str">
        <f t="shared" si="18"/>
        <v>山梨県上野原市</v>
      </c>
      <c r="B430" s="33" t="s">
        <v>2695</v>
      </c>
      <c r="C430" s="136" t="s">
        <v>271</v>
      </c>
      <c r="D430" s="33" t="s">
        <v>2792</v>
      </c>
      <c r="F430" s="35" t="str">
        <f t="shared" si="17"/>
        <v>長野県高山村</v>
      </c>
      <c r="G430" s="33" t="s">
        <v>2454</v>
      </c>
      <c r="H430" s="35" t="s">
        <v>272</v>
      </c>
      <c r="I430" s="35" t="s">
        <v>3045</v>
      </c>
    </row>
    <row r="431" spans="1:9">
      <c r="A431" s="136" t="str">
        <f t="shared" si="18"/>
        <v>山梨県中央市</v>
      </c>
      <c r="B431" s="33" t="s">
        <v>2695</v>
      </c>
      <c r="C431" s="136" t="s">
        <v>271</v>
      </c>
      <c r="D431" s="33" t="s">
        <v>2793</v>
      </c>
      <c r="F431" s="35" t="str">
        <f t="shared" si="17"/>
        <v>長野県山ノ内町</v>
      </c>
      <c r="G431" s="33" t="s">
        <v>2454</v>
      </c>
      <c r="H431" s="35" t="s">
        <v>272</v>
      </c>
      <c r="I431" s="35" t="s">
        <v>3046</v>
      </c>
    </row>
    <row r="432" spans="1:9">
      <c r="A432" s="136" t="str">
        <f t="shared" si="18"/>
        <v>山梨県市川三郷町</v>
      </c>
      <c r="B432" s="33" t="s">
        <v>2695</v>
      </c>
      <c r="C432" s="136" t="s">
        <v>271</v>
      </c>
      <c r="D432" s="33" t="s">
        <v>2794</v>
      </c>
      <c r="F432" s="35" t="str">
        <f t="shared" si="17"/>
        <v>長野県木島平村</v>
      </c>
      <c r="G432" s="33" t="s">
        <v>2454</v>
      </c>
      <c r="H432" s="35" t="s">
        <v>272</v>
      </c>
      <c r="I432" s="35" t="s">
        <v>3047</v>
      </c>
    </row>
    <row r="433" spans="1:9">
      <c r="A433" s="136" t="str">
        <f t="shared" si="18"/>
        <v>山梨県早川町</v>
      </c>
      <c r="B433" s="33" t="s">
        <v>2695</v>
      </c>
      <c r="C433" s="136" t="s">
        <v>271</v>
      </c>
      <c r="D433" s="33" t="s">
        <v>2795</v>
      </c>
      <c r="F433" s="35" t="str">
        <f t="shared" si="17"/>
        <v>長野県野沢温泉村</v>
      </c>
      <c r="G433" s="33" t="s">
        <v>2454</v>
      </c>
      <c r="H433" s="35" t="s">
        <v>272</v>
      </c>
      <c r="I433" s="35" t="s">
        <v>3048</v>
      </c>
    </row>
    <row r="434" spans="1:9">
      <c r="A434" s="136" t="str">
        <f t="shared" si="18"/>
        <v>山梨県身延町</v>
      </c>
      <c r="B434" s="33" t="s">
        <v>2695</v>
      </c>
      <c r="C434" s="136" t="s">
        <v>271</v>
      </c>
      <c r="D434" s="33" t="s">
        <v>2796</v>
      </c>
      <c r="F434" s="35" t="str">
        <f t="shared" si="17"/>
        <v>長野県信濃町</v>
      </c>
      <c r="G434" s="33" t="s">
        <v>2454</v>
      </c>
      <c r="H434" s="35" t="s">
        <v>272</v>
      </c>
      <c r="I434" s="35" t="s">
        <v>3049</v>
      </c>
    </row>
    <row r="435" spans="1:9">
      <c r="A435" s="136" t="str">
        <f t="shared" si="18"/>
        <v>山梨県南部町</v>
      </c>
      <c r="B435" s="33" t="s">
        <v>2695</v>
      </c>
      <c r="C435" s="136" t="s">
        <v>271</v>
      </c>
      <c r="D435" s="33" t="s">
        <v>2797</v>
      </c>
      <c r="F435" s="35" t="str">
        <f t="shared" si="17"/>
        <v>長野県小川村</v>
      </c>
      <c r="G435" s="33" t="s">
        <v>2454</v>
      </c>
      <c r="H435" s="35" t="s">
        <v>272</v>
      </c>
      <c r="I435" s="35" t="s">
        <v>3050</v>
      </c>
    </row>
    <row r="436" spans="1:9">
      <c r="A436" s="136" t="str">
        <f t="shared" si="18"/>
        <v>山梨県昭和町</v>
      </c>
      <c r="B436" s="33" t="s">
        <v>2695</v>
      </c>
      <c r="C436" s="136" t="s">
        <v>271</v>
      </c>
      <c r="D436" s="33" t="s">
        <v>2798</v>
      </c>
      <c r="F436" s="35" t="str">
        <f t="shared" si="17"/>
        <v>長野県飯綱町</v>
      </c>
      <c r="G436" s="33" t="s">
        <v>2454</v>
      </c>
      <c r="H436" s="35" t="s">
        <v>272</v>
      </c>
      <c r="I436" s="35" t="s">
        <v>3051</v>
      </c>
    </row>
    <row r="437" spans="1:9">
      <c r="A437" s="136" t="str">
        <f t="shared" si="18"/>
        <v>山梨県富士河口湖町</v>
      </c>
      <c r="B437" s="33" t="s">
        <v>2695</v>
      </c>
      <c r="C437" s="136" t="s">
        <v>271</v>
      </c>
      <c r="D437" s="33" t="s">
        <v>2799</v>
      </c>
      <c r="F437" s="35" t="str">
        <f t="shared" si="17"/>
        <v>長野県栄村</v>
      </c>
      <c r="G437" s="33" t="s">
        <v>2454</v>
      </c>
      <c r="H437" s="35" t="s">
        <v>272</v>
      </c>
      <c r="I437" s="35" t="s">
        <v>3052</v>
      </c>
    </row>
    <row r="438" spans="1:9">
      <c r="A438" s="136" t="str">
        <f t="shared" si="18"/>
        <v>山梨県道志村</v>
      </c>
      <c r="B438" s="33" t="s">
        <v>2695</v>
      </c>
      <c r="C438" s="136" t="s">
        <v>271</v>
      </c>
      <c r="D438" s="33" t="s">
        <v>2800</v>
      </c>
      <c r="F438" s="35" t="str">
        <f t="shared" si="17"/>
        <v>岐阜県高山市</v>
      </c>
      <c r="G438" s="33" t="s">
        <v>2454</v>
      </c>
      <c r="H438" s="35" t="s">
        <v>273</v>
      </c>
      <c r="I438" s="35" t="s">
        <v>2488</v>
      </c>
    </row>
    <row r="439" spans="1:9">
      <c r="A439" s="136" t="str">
        <f t="shared" si="18"/>
        <v>長野県長野市</v>
      </c>
      <c r="B439" s="33" t="s">
        <v>2695</v>
      </c>
      <c r="C439" s="136" t="s">
        <v>272</v>
      </c>
      <c r="D439" s="33" t="s">
        <v>2486</v>
      </c>
      <c r="F439" s="35" t="str">
        <f t="shared" si="17"/>
        <v>岐阜県飛騨市</v>
      </c>
      <c r="G439" s="33" t="s">
        <v>2454</v>
      </c>
      <c r="H439" s="35" t="s">
        <v>273</v>
      </c>
      <c r="I439" s="35" t="s">
        <v>2490</v>
      </c>
    </row>
    <row r="440" spans="1:9">
      <c r="A440" s="136" t="str">
        <f t="shared" si="18"/>
        <v>長野県松本市</v>
      </c>
      <c r="B440" s="33" t="s">
        <v>2695</v>
      </c>
      <c r="C440" s="136" t="s">
        <v>272</v>
      </c>
      <c r="D440" s="33" t="s">
        <v>2714</v>
      </c>
      <c r="F440" s="35" t="str">
        <f t="shared" si="17"/>
        <v>岐阜県郡上市</v>
      </c>
      <c r="G440" s="33" t="s">
        <v>2454</v>
      </c>
      <c r="H440" s="35" t="s">
        <v>273</v>
      </c>
      <c r="I440" s="35" t="s">
        <v>2802</v>
      </c>
    </row>
    <row r="441" spans="1:9">
      <c r="A441" s="136" t="str">
        <f t="shared" si="18"/>
        <v>長野県上田市</v>
      </c>
      <c r="B441" s="33" t="s">
        <v>2695</v>
      </c>
      <c r="C441" s="136" t="s">
        <v>272</v>
      </c>
      <c r="D441" s="33" t="s">
        <v>2716</v>
      </c>
      <c r="F441" s="35" t="str">
        <f t="shared" si="17"/>
        <v>岐阜県白川村</v>
      </c>
      <c r="G441" s="33" t="s">
        <v>2454</v>
      </c>
      <c r="H441" s="35" t="s">
        <v>273</v>
      </c>
      <c r="I441" s="35" t="s">
        <v>2385</v>
      </c>
    </row>
    <row r="442" spans="1:9">
      <c r="A442" s="136" t="str">
        <f t="shared" si="18"/>
        <v>長野県岡谷市</v>
      </c>
      <c r="B442" s="33" t="s">
        <v>2695</v>
      </c>
      <c r="C442" s="136" t="s">
        <v>272</v>
      </c>
      <c r="D442" s="33" t="s">
        <v>2718</v>
      </c>
      <c r="F442" s="35" t="str">
        <f t="shared" si="17"/>
        <v>岡山県新庄村</v>
      </c>
      <c r="G442" s="33" t="s">
        <v>2454</v>
      </c>
      <c r="H442" s="35" t="s">
        <v>285</v>
      </c>
      <c r="I442" s="35" t="s">
        <v>3053</v>
      </c>
    </row>
    <row r="443" spans="1:9">
      <c r="A443" s="136" t="str">
        <f t="shared" si="18"/>
        <v>長野県飯田市</v>
      </c>
      <c r="B443" s="33" t="s">
        <v>2695</v>
      </c>
      <c r="C443" s="136" t="s">
        <v>272</v>
      </c>
      <c r="D443" s="33" t="s">
        <v>2801</v>
      </c>
      <c r="F443" s="35" t="str">
        <f t="shared" si="17"/>
        <v>広島県安芸太田町</v>
      </c>
      <c r="G443" s="33" t="s">
        <v>2454</v>
      </c>
      <c r="H443" s="35" t="s">
        <v>286</v>
      </c>
      <c r="I443" s="35" t="s">
        <v>2803</v>
      </c>
    </row>
    <row r="444" spans="1:9">
      <c r="A444" s="136" t="str">
        <f t="shared" si="18"/>
        <v>長野県諏訪市</v>
      </c>
      <c r="B444" s="33" t="s">
        <v>2695</v>
      </c>
      <c r="C444" s="136" t="s">
        <v>272</v>
      </c>
      <c r="D444" s="33" t="s">
        <v>2720</v>
      </c>
    </row>
    <row r="445" spans="1:9">
      <c r="A445" s="136" t="str">
        <f t="shared" si="18"/>
        <v>長野県伊那市</v>
      </c>
      <c r="B445" s="33" t="s">
        <v>2695</v>
      </c>
      <c r="C445" s="136" t="s">
        <v>272</v>
      </c>
      <c r="D445" s="33" t="s">
        <v>2726</v>
      </c>
    </row>
    <row r="446" spans="1:9">
      <c r="A446" s="136" t="str">
        <f t="shared" si="18"/>
        <v>長野県大町市</v>
      </c>
      <c r="B446" s="33" t="s">
        <v>2695</v>
      </c>
      <c r="C446" s="136" t="s">
        <v>272</v>
      </c>
      <c r="D446" s="33" t="s">
        <v>2732</v>
      </c>
    </row>
    <row r="447" spans="1:9">
      <c r="A447" s="136" t="str">
        <f t="shared" si="18"/>
        <v>長野県茅野市</v>
      </c>
      <c r="B447" s="33" t="s">
        <v>2695</v>
      </c>
      <c r="C447" s="136" t="s">
        <v>272</v>
      </c>
      <c r="D447" s="33" t="s">
        <v>2735</v>
      </c>
    </row>
    <row r="448" spans="1:9">
      <c r="A448" s="136" t="str">
        <f t="shared" si="18"/>
        <v>長野県長和町</v>
      </c>
      <c r="B448" s="33" t="s">
        <v>2695</v>
      </c>
      <c r="C448" s="136" t="s">
        <v>272</v>
      </c>
      <c r="D448" s="33" t="s">
        <v>2804</v>
      </c>
    </row>
    <row r="449" spans="1:4">
      <c r="A449" s="136" t="str">
        <f t="shared" si="18"/>
        <v>長野県下諏訪町</v>
      </c>
      <c r="B449" s="33" t="s">
        <v>2695</v>
      </c>
      <c r="C449" s="136" t="s">
        <v>272</v>
      </c>
      <c r="D449" s="33" t="s">
        <v>2805</v>
      </c>
    </row>
    <row r="450" spans="1:4">
      <c r="A450" s="136" t="str">
        <f t="shared" si="18"/>
        <v>長野県辰野町</v>
      </c>
      <c r="B450" s="33" t="s">
        <v>2695</v>
      </c>
      <c r="C450" s="136" t="s">
        <v>272</v>
      </c>
      <c r="D450" s="33" t="s">
        <v>2806</v>
      </c>
    </row>
    <row r="451" spans="1:4">
      <c r="A451" s="136" t="str">
        <f t="shared" si="18"/>
        <v>長野県箕輪町</v>
      </c>
      <c r="B451" s="33" t="s">
        <v>2695</v>
      </c>
      <c r="C451" s="136" t="s">
        <v>272</v>
      </c>
      <c r="D451" s="33" t="s">
        <v>2761</v>
      </c>
    </row>
    <row r="452" spans="1:4">
      <c r="A452" s="136" t="str">
        <f t="shared" si="18"/>
        <v>長野県木曽町</v>
      </c>
      <c r="B452" s="33" t="s">
        <v>2695</v>
      </c>
      <c r="C452" s="136" t="s">
        <v>272</v>
      </c>
      <c r="D452" s="33" t="s">
        <v>2807</v>
      </c>
    </row>
    <row r="453" spans="1:4">
      <c r="A453" s="136" t="str">
        <f t="shared" si="18"/>
        <v>長野県南箕輪村</v>
      </c>
      <c r="B453" s="33" t="s">
        <v>2695</v>
      </c>
      <c r="C453" s="136" t="s">
        <v>272</v>
      </c>
      <c r="D453" s="33" t="s">
        <v>2808</v>
      </c>
    </row>
    <row r="454" spans="1:4">
      <c r="A454" s="136" t="str">
        <f t="shared" si="18"/>
        <v>長野県大鹿村</v>
      </c>
      <c r="B454" s="33" t="s">
        <v>2695</v>
      </c>
      <c r="C454" s="136" t="s">
        <v>272</v>
      </c>
      <c r="D454" s="33" t="s">
        <v>2778</v>
      </c>
    </row>
    <row r="455" spans="1:4">
      <c r="A455" s="136" t="str">
        <f t="shared" si="18"/>
        <v>長野県木祖村</v>
      </c>
      <c r="B455" s="33" t="s">
        <v>2695</v>
      </c>
      <c r="C455" s="136" t="s">
        <v>272</v>
      </c>
      <c r="D455" s="33" t="s">
        <v>2781</v>
      </c>
    </row>
    <row r="456" spans="1:4">
      <c r="A456" s="136" t="str">
        <f t="shared" si="18"/>
        <v>長野県朝日村</v>
      </c>
      <c r="B456" s="33" t="s">
        <v>2695</v>
      </c>
      <c r="C456" s="136" t="s">
        <v>272</v>
      </c>
      <c r="D456" s="33" t="s">
        <v>2809</v>
      </c>
    </row>
    <row r="457" spans="1:4">
      <c r="A457" s="136" t="str">
        <f t="shared" ref="A457:A520" si="19">CONCATENATE(C457,D457)</f>
        <v>長野県筑北村</v>
      </c>
      <c r="B457" s="33" t="s">
        <v>2695</v>
      </c>
      <c r="C457" s="136" t="s">
        <v>272</v>
      </c>
      <c r="D457" s="33" t="s">
        <v>2810</v>
      </c>
    </row>
    <row r="458" spans="1:4">
      <c r="A458" s="136" t="str">
        <f t="shared" si="19"/>
        <v>岐阜県大垣市</v>
      </c>
      <c r="B458" s="33" t="s">
        <v>2695</v>
      </c>
      <c r="C458" s="136" t="s">
        <v>273</v>
      </c>
      <c r="D458" s="33" t="s">
        <v>2811</v>
      </c>
    </row>
    <row r="459" spans="1:4">
      <c r="A459" s="136" t="str">
        <f t="shared" si="19"/>
        <v>岐阜県高山市</v>
      </c>
      <c r="B459" s="33" t="s">
        <v>2695</v>
      </c>
      <c r="C459" s="136" t="s">
        <v>273</v>
      </c>
      <c r="D459" s="33" t="s">
        <v>2488</v>
      </c>
    </row>
    <row r="460" spans="1:4">
      <c r="A460" s="136" t="str">
        <f t="shared" si="19"/>
        <v>岐阜県多治見市</v>
      </c>
      <c r="B460" s="33" t="s">
        <v>2695</v>
      </c>
      <c r="C460" s="136" t="s">
        <v>273</v>
      </c>
      <c r="D460" s="33" t="s">
        <v>2812</v>
      </c>
    </row>
    <row r="461" spans="1:4">
      <c r="A461" s="136" t="str">
        <f t="shared" si="19"/>
        <v>岐阜県関市</v>
      </c>
      <c r="B461" s="33" t="s">
        <v>2695</v>
      </c>
      <c r="C461" s="136" t="s">
        <v>273</v>
      </c>
      <c r="D461" s="33" t="s">
        <v>2813</v>
      </c>
    </row>
    <row r="462" spans="1:4">
      <c r="A462" s="136" t="str">
        <f t="shared" si="19"/>
        <v>岐阜県羽島市</v>
      </c>
      <c r="B462" s="33" t="s">
        <v>2695</v>
      </c>
      <c r="C462" s="136" t="s">
        <v>273</v>
      </c>
      <c r="D462" s="33" t="s">
        <v>2814</v>
      </c>
    </row>
    <row r="463" spans="1:4">
      <c r="A463" s="136" t="str">
        <f t="shared" si="19"/>
        <v>岐阜県美濃加茂市</v>
      </c>
      <c r="B463" s="33" t="s">
        <v>2695</v>
      </c>
      <c r="C463" s="136" t="s">
        <v>273</v>
      </c>
      <c r="D463" s="33" t="s">
        <v>2815</v>
      </c>
    </row>
    <row r="464" spans="1:4">
      <c r="A464" s="136" t="str">
        <f t="shared" si="19"/>
        <v>岐阜県土岐市</v>
      </c>
      <c r="B464" s="33" t="s">
        <v>2695</v>
      </c>
      <c r="C464" s="136" t="s">
        <v>273</v>
      </c>
      <c r="D464" s="33" t="s">
        <v>2816</v>
      </c>
    </row>
    <row r="465" spans="1:4">
      <c r="A465" s="136" t="str">
        <f t="shared" si="19"/>
        <v>岐阜県各務原市</v>
      </c>
      <c r="B465" s="33" t="s">
        <v>2695</v>
      </c>
      <c r="C465" s="136" t="s">
        <v>273</v>
      </c>
      <c r="D465" s="33" t="s">
        <v>2817</v>
      </c>
    </row>
    <row r="466" spans="1:4">
      <c r="A466" s="136" t="str">
        <f t="shared" si="19"/>
        <v>岐阜県可児市</v>
      </c>
      <c r="B466" s="33" t="s">
        <v>2695</v>
      </c>
      <c r="C466" s="136" t="s">
        <v>273</v>
      </c>
      <c r="D466" s="33" t="s">
        <v>2818</v>
      </c>
    </row>
    <row r="467" spans="1:4">
      <c r="A467" s="136" t="str">
        <f t="shared" si="19"/>
        <v>岐阜県瑞穂市</v>
      </c>
      <c r="B467" s="33" t="s">
        <v>2695</v>
      </c>
      <c r="C467" s="136" t="s">
        <v>273</v>
      </c>
      <c r="D467" s="33" t="s">
        <v>2819</v>
      </c>
    </row>
    <row r="468" spans="1:4">
      <c r="A468" s="136" t="str">
        <f t="shared" si="19"/>
        <v>岐阜県本巣市</v>
      </c>
      <c r="B468" s="33" t="s">
        <v>2695</v>
      </c>
      <c r="C468" s="136" t="s">
        <v>273</v>
      </c>
      <c r="D468" s="33" t="s">
        <v>2820</v>
      </c>
    </row>
    <row r="469" spans="1:4">
      <c r="A469" s="136" t="str">
        <f t="shared" si="19"/>
        <v>岐阜県岐南町</v>
      </c>
      <c r="B469" s="33" t="s">
        <v>2695</v>
      </c>
      <c r="C469" s="136" t="s">
        <v>273</v>
      </c>
      <c r="D469" s="33" t="s">
        <v>2821</v>
      </c>
    </row>
    <row r="470" spans="1:4">
      <c r="A470" s="136" t="str">
        <f t="shared" si="19"/>
        <v>岐阜県笠松町</v>
      </c>
      <c r="B470" s="33" t="s">
        <v>2695</v>
      </c>
      <c r="C470" s="136" t="s">
        <v>273</v>
      </c>
      <c r="D470" s="33" t="s">
        <v>2822</v>
      </c>
    </row>
    <row r="471" spans="1:4">
      <c r="A471" s="136" t="str">
        <f t="shared" si="19"/>
        <v>岐阜県神戸町</v>
      </c>
      <c r="B471" s="33" t="s">
        <v>2695</v>
      </c>
      <c r="C471" s="136" t="s">
        <v>273</v>
      </c>
      <c r="D471" s="33" t="s">
        <v>2823</v>
      </c>
    </row>
    <row r="472" spans="1:4">
      <c r="A472" s="136" t="str">
        <f t="shared" si="19"/>
        <v>岐阜県安八町</v>
      </c>
      <c r="B472" s="33" t="s">
        <v>2695</v>
      </c>
      <c r="C472" s="136" t="s">
        <v>273</v>
      </c>
      <c r="D472" s="33" t="s">
        <v>2824</v>
      </c>
    </row>
    <row r="473" spans="1:4">
      <c r="A473" s="136" t="str">
        <f t="shared" si="19"/>
        <v>岐阜県北方町</v>
      </c>
      <c r="B473" s="33" t="s">
        <v>2695</v>
      </c>
      <c r="C473" s="136" t="s">
        <v>273</v>
      </c>
      <c r="D473" s="33" t="s">
        <v>2825</v>
      </c>
    </row>
    <row r="474" spans="1:4">
      <c r="A474" s="136" t="str">
        <f t="shared" si="19"/>
        <v>岐阜県坂祝町</v>
      </c>
      <c r="B474" s="33" t="s">
        <v>2695</v>
      </c>
      <c r="C474" s="136" t="s">
        <v>273</v>
      </c>
      <c r="D474" s="33" t="s">
        <v>2826</v>
      </c>
    </row>
    <row r="475" spans="1:4">
      <c r="A475" s="136" t="str">
        <f t="shared" si="19"/>
        <v>岐阜県八百津町</v>
      </c>
      <c r="B475" s="33" t="s">
        <v>2695</v>
      </c>
      <c r="C475" s="136" t="s">
        <v>273</v>
      </c>
      <c r="D475" s="33" t="s">
        <v>2827</v>
      </c>
    </row>
    <row r="476" spans="1:4">
      <c r="A476" s="136" t="str">
        <f t="shared" si="19"/>
        <v>岐阜県御嵩町</v>
      </c>
      <c r="B476" s="33" t="s">
        <v>2695</v>
      </c>
      <c r="C476" s="136" t="s">
        <v>273</v>
      </c>
      <c r="D476" s="33" t="s">
        <v>2828</v>
      </c>
    </row>
    <row r="477" spans="1:4">
      <c r="A477" s="136" t="str">
        <f t="shared" si="19"/>
        <v>静岡県浜松市</v>
      </c>
      <c r="B477" s="33" t="s">
        <v>2695</v>
      </c>
      <c r="C477" s="136" t="s">
        <v>274</v>
      </c>
      <c r="D477" s="33" t="s">
        <v>2829</v>
      </c>
    </row>
    <row r="478" spans="1:4">
      <c r="A478" s="136" t="str">
        <f t="shared" si="19"/>
        <v>静岡県三島市</v>
      </c>
      <c r="B478" s="33" t="s">
        <v>2695</v>
      </c>
      <c r="C478" s="136" t="s">
        <v>274</v>
      </c>
      <c r="D478" s="33" t="s">
        <v>2830</v>
      </c>
    </row>
    <row r="479" spans="1:4">
      <c r="A479" s="136" t="str">
        <f t="shared" si="19"/>
        <v>静岡県富士宮市</v>
      </c>
      <c r="B479" s="33" t="s">
        <v>2695</v>
      </c>
      <c r="C479" s="136" t="s">
        <v>274</v>
      </c>
      <c r="D479" s="33" t="s">
        <v>2831</v>
      </c>
    </row>
    <row r="480" spans="1:4">
      <c r="A480" s="136" t="str">
        <f t="shared" si="19"/>
        <v>静岡県島田市</v>
      </c>
      <c r="B480" s="33" t="s">
        <v>2695</v>
      </c>
      <c r="C480" s="136" t="s">
        <v>274</v>
      </c>
      <c r="D480" s="33" t="s">
        <v>2832</v>
      </c>
    </row>
    <row r="481" spans="1:4">
      <c r="A481" s="136" t="str">
        <f t="shared" si="19"/>
        <v>静岡県富士市</v>
      </c>
      <c r="B481" s="33" t="s">
        <v>2695</v>
      </c>
      <c r="C481" s="136" t="s">
        <v>274</v>
      </c>
      <c r="D481" s="33" t="s">
        <v>2833</v>
      </c>
    </row>
    <row r="482" spans="1:4">
      <c r="A482" s="136" t="str">
        <f t="shared" si="19"/>
        <v>静岡県焼津市</v>
      </c>
      <c r="B482" s="33" t="s">
        <v>2695</v>
      </c>
      <c r="C482" s="136" t="s">
        <v>274</v>
      </c>
      <c r="D482" s="33" t="s">
        <v>2834</v>
      </c>
    </row>
    <row r="483" spans="1:4">
      <c r="A483" s="136" t="str">
        <f t="shared" si="19"/>
        <v>静岡県掛川市</v>
      </c>
      <c r="B483" s="33" t="s">
        <v>2695</v>
      </c>
      <c r="C483" s="136" t="s">
        <v>274</v>
      </c>
      <c r="D483" s="33" t="s">
        <v>2835</v>
      </c>
    </row>
    <row r="484" spans="1:4">
      <c r="A484" s="136" t="str">
        <f t="shared" si="19"/>
        <v>静岡県藤枝市</v>
      </c>
      <c r="B484" s="33" t="s">
        <v>2695</v>
      </c>
      <c r="C484" s="136" t="s">
        <v>274</v>
      </c>
      <c r="D484" s="33" t="s">
        <v>2836</v>
      </c>
    </row>
    <row r="485" spans="1:4">
      <c r="A485" s="136" t="str">
        <f t="shared" si="19"/>
        <v>静岡県袋井市</v>
      </c>
      <c r="B485" s="33" t="s">
        <v>2695</v>
      </c>
      <c r="C485" s="136" t="s">
        <v>274</v>
      </c>
      <c r="D485" s="33" t="s">
        <v>2837</v>
      </c>
    </row>
    <row r="486" spans="1:4">
      <c r="A486" s="136" t="str">
        <f t="shared" si="19"/>
        <v>静岡県湖西市</v>
      </c>
      <c r="B486" s="33" t="s">
        <v>2695</v>
      </c>
      <c r="C486" s="136" t="s">
        <v>274</v>
      </c>
      <c r="D486" s="33" t="s">
        <v>2838</v>
      </c>
    </row>
    <row r="487" spans="1:4">
      <c r="A487" s="136" t="str">
        <f t="shared" si="19"/>
        <v>静岡県函南町</v>
      </c>
      <c r="B487" s="33" t="s">
        <v>2695</v>
      </c>
      <c r="C487" s="136" t="s">
        <v>274</v>
      </c>
      <c r="D487" s="33" t="s">
        <v>2839</v>
      </c>
    </row>
    <row r="488" spans="1:4">
      <c r="A488" s="136" t="str">
        <f t="shared" si="19"/>
        <v>静岡県清水町</v>
      </c>
      <c r="B488" s="33" t="s">
        <v>2695</v>
      </c>
      <c r="C488" s="136" t="s">
        <v>274</v>
      </c>
      <c r="D488" s="33" t="s">
        <v>2158</v>
      </c>
    </row>
    <row r="489" spans="1:4">
      <c r="A489" s="136" t="str">
        <f t="shared" si="19"/>
        <v>静岡県長泉町</v>
      </c>
      <c r="B489" s="33" t="s">
        <v>2695</v>
      </c>
      <c r="C489" s="136" t="s">
        <v>274</v>
      </c>
      <c r="D489" s="33" t="s">
        <v>2840</v>
      </c>
    </row>
    <row r="490" spans="1:4">
      <c r="A490" s="136" t="str">
        <f t="shared" si="19"/>
        <v>静岡県小山町</v>
      </c>
      <c r="B490" s="33" t="s">
        <v>2695</v>
      </c>
      <c r="C490" s="136" t="s">
        <v>274</v>
      </c>
      <c r="D490" s="33" t="s">
        <v>2841</v>
      </c>
    </row>
    <row r="491" spans="1:4">
      <c r="A491" s="136" t="str">
        <f t="shared" si="19"/>
        <v>静岡県川根本町</v>
      </c>
      <c r="B491" s="33" t="s">
        <v>2695</v>
      </c>
      <c r="C491" s="136" t="s">
        <v>274</v>
      </c>
      <c r="D491" s="33" t="s">
        <v>2842</v>
      </c>
    </row>
    <row r="492" spans="1:4">
      <c r="A492" s="136" t="str">
        <f t="shared" si="19"/>
        <v>静岡県森町</v>
      </c>
      <c r="B492" s="33" t="s">
        <v>2695</v>
      </c>
      <c r="C492" s="136" t="s">
        <v>274</v>
      </c>
      <c r="D492" s="33" t="s">
        <v>2430</v>
      </c>
    </row>
    <row r="493" spans="1:4">
      <c r="A493" s="136" t="str">
        <f t="shared" si="19"/>
        <v>愛知県豊橋市</v>
      </c>
      <c r="B493" s="33" t="s">
        <v>2695</v>
      </c>
      <c r="C493" s="136" t="s">
        <v>275</v>
      </c>
      <c r="D493" s="33" t="s">
        <v>2843</v>
      </c>
    </row>
    <row r="494" spans="1:4">
      <c r="A494" s="136" t="str">
        <f t="shared" si="19"/>
        <v>愛知県一宮市</v>
      </c>
      <c r="B494" s="33" t="s">
        <v>2695</v>
      </c>
      <c r="C494" s="136" t="s">
        <v>275</v>
      </c>
      <c r="D494" s="33" t="s">
        <v>2844</v>
      </c>
    </row>
    <row r="495" spans="1:4">
      <c r="A495" s="136" t="str">
        <f t="shared" si="19"/>
        <v>愛知県半田市</v>
      </c>
      <c r="B495" s="33" t="s">
        <v>2695</v>
      </c>
      <c r="C495" s="136" t="s">
        <v>275</v>
      </c>
      <c r="D495" s="33" t="s">
        <v>2845</v>
      </c>
    </row>
    <row r="496" spans="1:4">
      <c r="A496" s="136" t="str">
        <f t="shared" si="19"/>
        <v>愛知県常滑市</v>
      </c>
      <c r="B496" s="33" t="s">
        <v>2695</v>
      </c>
      <c r="C496" s="136" t="s">
        <v>275</v>
      </c>
      <c r="D496" s="33" t="s">
        <v>2846</v>
      </c>
    </row>
    <row r="497" spans="1:4">
      <c r="A497" s="136" t="str">
        <f t="shared" si="19"/>
        <v>愛知県小牧市</v>
      </c>
      <c r="B497" s="33" t="s">
        <v>2695</v>
      </c>
      <c r="C497" s="136" t="s">
        <v>275</v>
      </c>
      <c r="D497" s="33" t="s">
        <v>2847</v>
      </c>
    </row>
    <row r="498" spans="1:4">
      <c r="A498" s="136" t="str">
        <f t="shared" si="19"/>
        <v>愛知県新城市</v>
      </c>
      <c r="B498" s="33" t="s">
        <v>2695</v>
      </c>
      <c r="C498" s="136" t="s">
        <v>275</v>
      </c>
      <c r="D498" s="33" t="s">
        <v>2848</v>
      </c>
    </row>
    <row r="499" spans="1:4">
      <c r="A499" s="136" t="str">
        <f t="shared" si="19"/>
        <v>愛知県大口町</v>
      </c>
      <c r="B499" s="33" t="s">
        <v>2695</v>
      </c>
      <c r="C499" s="136" t="s">
        <v>275</v>
      </c>
      <c r="D499" s="33" t="s">
        <v>2849</v>
      </c>
    </row>
    <row r="500" spans="1:4">
      <c r="A500" s="136" t="str">
        <f t="shared" si="19"/>
        <v>愛知県扶桑町</v>
      </c>
      <c r="B500" s="33" t="s">
        <v>2695</v>
      </c>
      <c r="C500" s="136" t="s">
        <v>275</v>
      </c>
      <c r="D500" s="33" t="s">
        <v>2850</v>
      </c>
    </row>
    <row r="501" spans="1:4">
      <c r="A501" s="136" t="str">
        <f t="shared" si="19"/>
        <v>愛知県阿久比町</v>
      </c>
      <c r="B501" s="33" t="s">
        <v>2695</v>
      </c>
      <c r="C501" s="136" t="s">
        <v>275</v>
      </c>
      <c r="D501" s="33" t="s">
        <v>3054</v>
      </c>
    </row>
    <row r="502" spans="1:4">
      <c r="A502" s="136" t="str">
        <f t="shared" si="19"/>
        <v>愛知県東浦町</v>
      </c>
      <c r="B502" s="33" t="s">
        <v>2695</v>
      </c>
      <c r="C502" s="136" t="s">
        <v>275</v>
      </c>
      <c r="D502" s="33" t="s">
        <v>2851</v>
      </c>
    </row>
    <row r="503" spans="1:4">
      <c r="A503" s="136" t="str">
        <f t="shared" si="19"/>
        <v>愛知県武豊町</v>
      </c>
      <c r="B503" s="33" t="s">
        <v>2695</v>
      </c>
      <c r="C503" s="136" t="s">
        <v>275</v>
      </c>
      <c r="D503" s="33" t="s">
        <v>2852</v>
      </c>
    </row>
    <row r="504" spans="1:4">
      <c r="A504" s="136" t="str">
        <f t="shared" si="19"/>
        <v>三重県名張市</v>
      </c>
      <c r="B504" s="33" t="s">
        <v>2695</v>
      </c>
      <c r="C504" s="136" t="s">
        <v>276</v>
      </c>
      <c r="D504" s="33" t="s">
        <v>2854</v>
      </c>
    </row>
    <row r="505" spans="1:4">
      <c r="A505" s="136" t="str">
        <f t="shared" si="19"/>
        <v>三重県いなべ市</v>
      </c>
      <c r="B505" s="33" t="s">
        <v>2695</v>
      </c>
      <c r="C505" s="136" t="s">
        <v>276</v>
      </c>
      <c r="D505" s="33" t="s">
        <v>2855</v>
      </c>
    </row>
    <row r="506" spans="1:4">
      <c r="A506" s="136" t="str">
        <f t="shared" si="19"/>
        <v>三重県伊賀市</v>
      </c>
      <c r="B506" s="33" t="s">
        <v>2695</v>
      </c>
      <c r="C506" s="136" t="s">
        <v>276</v>
      </c>
      <c r="D506" s="33" t="s">
        <v>2856</v>
      </c>
    </row>
    <row r="507" spans="1:4">
      <c r="A507" s="136" t="str">
        <f t="shared" si="19"/>
        <v>三重県東員町</v>
      </c>
      <c r="B507" s="33" t="s">
        <v>2695</v>
      </c>
      <c r="C507" s="136" t="s">
        <v>276</v>
      </c>
      <c r="D507" s="33" t="s">
        <v>2858</v>
      </c>
    </row>
    <row r="508" spans="1:4">
      <c r="A508" s="136" t="str">
        <f t="shared" si="19"/>
        <v>三重県菰野町</v>
      </c>
      <c r="B508" s="33" t="s">
        <v>2695</v>
      </c>
      <c r="C508" s="136" t="s">
        <v>276</v>
      </c>
      <c r="D508" s="33" t="s">
        <v>2859</v>
      </c>
    </row>
    <row r="509" spans="1:4">
      <c r="A509" s="136" t="str">
        <f t="shared" si="19"/>
        <v>三重県朝日町</v>
      </c>
      <c r="B509" s="33" t="s">
        <v>2695</v>
      </c>
      <c r="C509" s="136" t="s">
        <v>276</v>
      </c>
      <c r="D509" s="33" t="s">
        <v>2257</v>
      </c>
    </row>
    <row r="510" spans="1:4">
      <c r="A510" s="136" t="str">
        <f t="shared" si="19"/>
        <v>三重県川越町</v>
      </c>
      <c r="B510" s="33" t="s">
        <v>2695</v>
      </c>
      <c r="C510" s="136" t="s">
        <v>276</v>
      </c>
      <c r="D510" s="33" t="s">
        <v>2860</v>
      </c>
    </row>
    <row r="511" spans="1:4">
      <c r="A511" s="136" t="str">
        <f t="shared" si="19"/>
        <v>滋賀県長浜市</v>
      </c>
      <c r="B511" s="33" t="s">
        <v>2695</v>
      </c>
      <c r="C511" s="136" t="s">
        <v>277</v>
      </c>
      <c r="D511" s="33" t="s">
        <v>2494</v>
      </c>
    </row>
    <row r="512" spans="1:4">
      <c r="A512" s="136" t="str">
        <f t="shared" si="19"/>
        <v>滋賀県湖南市</v>
      </c>
      <c r="B512" s="33" t="s">
        <v>2695</v>
      </c>
      <c r="C512" s="136" t="s">
        <v>277</v>
      </c>
      <c r="D512" s="33" t="s">
        <v>2861</v>
      </c>
    </row>
    <row r="513" spans="1:4">
      <c r="A513" s="136" t="str">
        <f t="shared" si="19"/>
        <v>滋賀県高島市</v>
      </c>
      <c r="B513" s="33" t="s">
        <v>2695</v>
      </c>
      <c r="C513" s="136" t="s">
        <v>277</v>
      </c>
      <c r="D513" s="33" t="s">
        <v>2862</v>
      </c>
    </row>
    <row r="514" spans="1:4">
      <c r="A514" s="136" t="str">
        <f t="shared" si="19"/>
        <v>滋賀県東近江市</v>
      </c>
      <c r="B514" s="33" t="s">
        <v>2695</v>
      </c>
      <c r="C514" s="136" t="s">
        <v>277</v>
      </c>
      <c r="D514" s="33" t="s">
        <v>2863</v>
      </c>
    </row>
    <row r="515" spans="1:4">
      <c r="A515" s="136" t="str">
        <f t="shared" si="19"/>
        <v>滋賀県米原市</v>
      </c>
      <c r="B515" s="33" t="s">
        <v>2695</v>
      </c>
      <c r="C515" s="136" t="s">
        <v>277</v>
      </c>
      <c r="D515" s="33" t="s">
        <v>2864</v>
      </c>
    </row>
    <row r="516" spans="1:4">
      <c r="A516" s="136" t="str">
        <f t="shared" si="19"/>
        <v>滋賀県日野町</v>
      </c>
      <c r="B516" s="33" t="s">
        <v>2695</v>
      </c>
      <c r="C516" s="136" t="s">
        <v>277</v>
      </c>
      <c r="D516" s="33" t="s">
        <v>2865</v>
      </c>
    </row>
    <row r="517" spans="1:4">
      <c r="A517" s="136" t="str">
        <f t="shared" si="19"/>
        <v>滋賀県竜王町</v>
      </c>
      <c r="B517" s="33" t="s">
        <v>2695</v>
      </c>
      <c r="C517" s="136" t="s">
        <v>277</v>
      </c>
      <c r="D517" s="33" t="s">
        <v>2866</v>
      </c>
    </row>
    <row r="518" spans="1:4">
      <c r="A518" s="136" t="str">
        <f t="shared" si="19"/>
        <v>滋賀県愛荘町</v>
      </c>
      <c r="B518" s="33" t="s">
        <v>2695</v>
      </c>
      <c r="C518" s="136" t="s">
        <v>277</v>
      </c>
      <c r="D518" s="33" t="s">
        <v>2867</v>
      </c>
    </row>
    <row r="519" spans="1:4">
      <c r="A519" s="136" t="str">
        <f t="shared" si="19"/>
        <v>滋賀県多賀町</v>
      </c>
      <c r="B519" s="33" t="s">
        <v>2695</v>
      </c>
      <c r="C519" s="136" t="s">
        <v>277</v>
      </c>
      <c r="D519" s="33" t="s">
        <v>2868</v>
      </c>
    </row>
    <row r="520" spans="1:4">
      <c r="A520" s="136" t="str">
        <f t="shared" si="19"/>
        <v>京都府井手町</v>
      </c>
      <c r="B520" s="33" t="s">
        <v>2695</v>
      </c>
      <c r="C520" s="136" t="s">
        <v>278</v>
      </c>
      <c r="D520" s="33" t="s">
        <v>2942</v>
      </c>
    </row>
    <row r="521" spans="1:4">
      <c r="A521" s="136" t="str">
        <f t="shared" ref="A521:A579" si="20">CONCATENATE(C521,D521)</f>
        <v>京都府南山城村</v>
      </c>
      <c r="B521" s="33" t="s">
        <v>2695</v>
      </c>
      <c r="C521" s="136" t="s">
        <v>278</v>
      </c>
      <c r="D521" s="33" t="s">
        <v>2870</v>
      </c>
    </row>
    <row r="522" spans="1:4">
      <c r="A522" s="136" t="str">
        <f t="shared" si="20"/>
        <v>兵庫県姫路市</v>
      </c>
      <c r="B522" s="33" t="s">
        <v>2695</v>
      </c>
      <c r="C522" s="136" t="s">
        <v>280</v>
      </c>
      <c r="D522" s="33" t="s">
        <v>2871</v>
      </c>
    </row>
    <row r="523" spans="1:4">
      <c r="A523" s="136" t="str">
        <f t="shared" si="20"/>
        <v>兵庫県加古川市</v>
      </c>
      <c r="B523" s="33" t="s">
        <v>2695</v>
      </c>
      <c r="C523" s="136" t="s">
        <v>280</v>
      </c>
      <c r="D523" s="33" t="s">
        <v>2872</v>
      </c>
    </row>
    <row r="524" spans="1:4">
      <c r="A524" s="136" t="str">
        <f t="shared" si="20"/>
        <v>兵庫県三木市</v>
      </c>
      <c r="B524" s="33" t="s">
        <v>2695</v>
      </c>
      <c r="C524" s="136" t="s">
        <v>280</v>
      </c>
      <c r="D524" s="33" t="s">
        <v>2873</v>
      </c>
    </row>
    <row r="525" spans="1:4">
      <c r="A525" s="136" t="str">
        <f t="shared" si="20"/>
        <v>兵庫県小野市</v>
      </c>
      <c r="B525" s="33" t="s">
        <v>2695</v>
      </c>
      <c r="C525" s="136" t="s">
        <v>280</v>
      </c>
      <c r="D525" s="33" t="s">
        <v>2874</v>
      </c>
    </row>
    <row r="526" spans="1:4">
      <c r="A526" s="136" t="str">
        <f t="shared" si="20"/>
        <v>兵庫県加西市</v>
      </c>
      <c r="B526" s="33" t="s">
        <v>2695</v>
      </c>
      <c r="C526" s="136" t="s">
        <v>280</v>
      </c>
      <c r="D526" s="33" t="s">
        <v>2875</v>
      </c>
    </row>
    <row r="527" spans="1:4">
      <c r="A527" s="136" t="str">
        <f t="shared" si="20"/>
        <v>兵庫県加東市</v>
      </c>
      <c r="B527" s="33" t="s">
        <v>2695</v>
      </c>
      <c r="C527" s="136" t="s">
        <v>280</v>
      </c>
      <c r="D527" s="33" t="s">
        <v>2876</v>
      </c>
    </row>
    <row r="528" spans="1:4">
      <c r="A528" s="136" t="str">
        <f t="shared" si="20"/>
        <v>兵庫県稲美町</v>
      </c>
      <c r="B528" s="33" t="s">
        <v>2695</v>
      </c>
      <c r="C528" s="136" t="s">
        <v>280</v>
      </c>
      <c r="D528" s="33" t="s">
        <v>2877</v>
      </c>
    </row>
    <row r="529" spans="1:4">
      <c r="A529" s="136" t="str">
        <f t="shared" si="20"/>
        <v>兵庫県播磨町</v>
      </c>
      <c r="B529" s="33" t="s">
        <v>2695</v>
      </c>
      <c r="C529" s="136" t="s">
        <v>280</v>
      </c>
      <c r="D529" s="33" t="s">
        <v>2878</v>
      </c>
    </row>
    <row r="530" spans="1:4">
      <c r="A530" s="136" t="str">
        <f t="shared" si="20"/>
        <v>奈良県桜井市</v>
      </c>
      <c r="B530" s="33" t="s">
        <v>2695</v>
      </c>
      <c r="C530" s="136" t="s">
        <v>281</v>
      </c>
      <c r="D530" s="33" t="s">
        <v>2879</v>
      </c>
    </row>
    <row r="531" spans="1:4">
      <c r="A531" s="136" t="str">
        <f t="shared" si="20"/>
        <v>奈良県五條市</v>
      </c>
      <c r="B531" s="33" t="s">
        <v>2695</v>
      </c>
      <c r="C531" s="136" t="s">
        <v>281</v>
      </c>
      <c r="D531" s="33" t="s">
        <v>2880</v>
      </c>
    </row>
    <row r="532" spans="1:4">
      <c r="A532" s="136" t="str">
        <f t="shared" si="20"/>
        <v>奈良県宇陀市</v>
      </c>
      <c r="B532" s="33" t="s">
        <v>2695</v>
      </c>
      <c r="C532" s="136" t="s">
        <v>281</v>
      </c>
      <c r="D532" s="33" t="s">
        <v>2881</v>
      </c>
    </row>
    <row r="533" spans="1:4">
      <c r="A533" s="136" t="str">
        <f t="shared" si="20"/>
        <v>奈良県三宅町</v>
      </c>
      <c r="B533" s="33" t="s">
        <v>2695</v>
      </c>
      <c r="C533" s="136" t="s">
        <v>281</v>
      </c>
      <c r="D533" s="33" t="s">
        <v>2882</v>
      </c>
    </row>
    <row r="534" spans="1:4">
      <c r="A534" s="136" t="str">
        <f t="shared" si="20"/>
        <v>奈良県田原本町</v>
      </c>
      <c r="B534" s="33" t="s">
        <v>2695</v>
      </c>
      <c r="C534" s="136" t="s">
        <v>281</v>
      </c>
      <c r="D534" s="33" t="s">
        <v>2883</v>
      </c>
    </row>
    <row r="535" spans="1:4">
      <c r="A535" s="136" t="str">
        <f t="shared" si="20"/>
        <v>奈良県高取町</v>
      </c>
      <c r="B535" s="33" t="s">
        <v>2695</v>
      </c>
      <c r="C535" s="136" t="s">
        <v>281</v>
      </c>
      <c r="D535" s="33" t="s">
        <v>2884</v>
      </c>
    </row>
    <row r="536" spans="1:4">
      <c r="A536" s="136" t="str">
        <f t="shared" si="20"/>
        <v>奈良県吉野町</v>
      </c>
      <c r="B536" s="33" t="s">
        <v>2695</v>
      </c>
      <c r="C536" s="136" t="s">
        <v>281</v>
      </c>
      <c r="D536" s="33" t="s">
        <v>2885</v>
      </c>
    </row>
    <row r="537" spans="1:4">
      <c r="A537" s="136" t="str">
        <f t="shared" si="20"/>
        <v>奈良県山添村</v>
      </c>
      <c r="B537" s="33" t="s">
        <v>2695</v>
      </c>
      <c r="C537" s="136" t="s">
        <v>281</v>
      </c>
      <c r="D537" s="33" t="s">
        <v>2886</v>
      </c>
    </row>
    <row r="538" spans="1:4">
      <c r="A538" s="136" t="str">
        <f t="shared" si="20"/>
        <v>奈良県曽爾村</v>
      </c>
      <c r="B538" s="33" t="s">
        <v>2695</v>
      </c>
      <c r="C538" s="136" t="s">
        <v>281</v>
      </c>
      <c r="D538" s="33" t="s">
        <v>2887</v>
      </c>
    </row>
    <row r="539" spans="1:4">
      <c r="A539" s="136" t="str">
        <f t="shared" si="20"/>
        <v>奈良県明日香村</v>
      </c>
      <c r="B539" s="33" t="s">
        <v>2695</v>
      </c>
      <c r="C539" s="136" t="s">
        <v>281</v>
      </c>
      <c r="D539" s="33" t="s">
        <v>2888</v>
      </c>
    </row>
    <row r="540" spans="1:4">
      <c r="A540" s="136" t="str">
        <f t="shared" si="20"/>
        <v>岡山県岡山市</v>
      </c>
      <c r="B540" s="33" t="s">
        <v>2695</v>
      </c>
      <c r="C540" s="136" t="s">
        <v>285</v>
      </c>
      <c r="D540" s="33" t="s">
        <v>2889</v>
      </c>
    </row>
    <row r="541" spans="1:4">
      <c r="A541" s="136" t="str">
        <f t="shared" si="20"/>
        <v>岡山県玉野市</v>
      </c>
      <c r="B541" s="33" t="s">
        <v>2695</v>
      </c>
      <c r="C541" s="136" t="s">
        <v>285</v>
      </c>
      <c r="D541" s="33" t="s">
        <v>2890</v>
      </c>
    </row>
    <row r="542" spans="1:4">
      <c r="A542" s="136" t="str">
        <f t="shared" si="20"/>
        <v>岡山県備前市</v>
      </c>
      <c r="B542" s="33" t="s">
        <v>2695</v>
      </c>
      <c r="C542" s="136" t="s">
        <v>285</v>
      </c>
      <c r="D542" s="33" t="s">
        <v>2891</v>
      </c>
    </row>
    <row r="543" spans="1:4">
      <c r="A543" s="136" t="str">
        <f t="shared" si="20"/>
        <v>広島県呉市</v>
      </c>
      <c r="B543" s="33" t="s">
        <v>2695</v>
      </c>
      <c r="C543" s="136" t="s">
        <v>286</v>
      </c>
      <c r="D543" s="33" t="s">
        <v>2892</v>
      </c>
    </row>
    <row r="544" spans="1:4">
      <c r="A544" s="136" t="str">
        <f t="shared" si="20"/>
        <v>広島県竹原市</v>
      </c>
      <c r="B544" s="33" t="s">
        <v>2695</v>
      </c>
      <c r="C544" s="136" t="s">
        <v>286</v>
      </c>
      <c r="D544" s="33" t="s">
        <v>2893</v>
      </c>
    </row>
    <row r="545" spans="1:4">
      <c r="A545" s="136" t="str">
        <f t="shared" si="20"/>
        <v>広島県三原市</v>
      </c>
      <c r="B545" s="33" t="s">
        <v>2695</v>
      </c>
      <c r="C545" s="136" t="s">
        <v>286</v>
      </c>
      <c r="D545" s="33" t="s">
        <v>2894</v>
      </c>
    </row>
    <row r="546" spans="1:4">
      <c r="A546" s="136" t="str">
        <f t="shared" si="20"/>
        <v>広島県東広島市</v>
      </c>
      <c r="B546" s="33" t="s">
        <v>2695</v>
      </c>
      <c r="C546" s="136" t="s">
        <v>286</v>
      </c>
      <c r="D546" s="33" t="s">
        <v>2895</v>
      </c>
    </row>
    <row r="547" spans="1:4">
      <c r="A547" s="136" t="str">
        <f t="shared" si="20"/>
        <v>広島県廿日市市</v>
      </c>
      <c r="B547" s="33" t="s">
        <v>2695</v>
      </c>
      <c r="C547" s="136" t="s">
        <v>286</v>
      </c>
      <c r="D547" s="33" t="s">
        <v>2896</v>
      </c>
    </row>
    <row r="548" spans="1:4">
      <c r="A548" s="136" t="str">
        <f t="shared" si="20"/>
        <v>広島県安芸高田市</v>
      </c>
      <c r="B548" s="33" t="s">
        <v>2695</v>
      </c>
      <c r="C548" s="136" t="s">
        <v>286</v>
      </c>
      <c r="D548" s="33" t="s">
        <v>2897</v>
      </c>
    </row>
    <row r="549" spans="1:4">
      <c r="A549" s="136" t="str">
        <f t="shared" si="20"/>
        <v>広島県熊野町</v>
      </c>
      <c r="B549" s="33" t="s">
        <v>2695</v>
      </c>
      <c r="C549" s="136" t="s">
        <v>286</v>
      </c>
      <c r="D549" s="33" t="s">
        <v>2898</v>
      </c>
    </row>
    <row r="550" spans="1:4">
      <c r="A550" s="136" t="str">
        <f t="shared" si="20"/>
        <v>広島県安芸太田町</v>
      </c>
      <c r="B550" s="33" t="s">
        <v>2695</v>
      </c>
      <c r="C550" s="136" t="s">
        <v>286</v>
      </c>
      <c r="D550" s="33" t="s">
        <v>2803</v>
      </c>
    </row>
    <row r="551" spans="1:4">
      <c r="A551" s="136" t="str">
        <f t="shared" si="20"/>
        <v>広島県世羅町</v>
      </c>
      <c r="B551" s="33" t="s">
        <v>2695</v>
      </c>
      <c r="C551" s="136" t="s">
        <v>286</v>
      </c>
      <c r="D551" s="33" t="s">
        <v>2899</v>
      </c>
    </row>
    <row r="552" spans="1:4">
      <c r="A552" s="136" t="str">
        <f t="shared" si="20"/>
        <v>広島県海田町</v>
      </c>
      <c r="B552" s="33" t="s">
        <v>2695</v>
      </c>
      <c r="C552" s="136" t="s">
        <v>286</v>
      </c>
      <c r="D552" s="33" t="s">
        <v>2900</v>
      </c>
    </row>
    <row r="553" spans="1:4">
      <c r="A553" s="136" t="str">
        <f t="shared" si="20"/>
        <v>広島県坂町</v>
      </c>
      <c r="B553" s="33" t="s">
        <v>2695</v>
      </c>
      <c r="C553" s="136" t="s">
        <v>286</v>
      </c>
      <c r="D553" s="33" t="s">
        <v>2901</v>
      </c>
    </row>
    <row r="554" spans="1:4">
      <c r="A554" s="136" t="str">
        <f t="shared" si="20"/>
        <v>山口県岩国市</v>
      </c>
      <c r="B554" s="33" t="s">
        <v>2695</v>
      </c>
      <c r="C554" s="136" t="s">
        <v>287</v>
      </c>
      <c r="D554" s="33" t="s">
        <v>2902</v>
      </c>
    </row>
    <row r="555" spans="1:4">
      <c r="A555" s="136" t="str">
        <f t="shared" si="20"/>
        <v>山口県周南市</v>
      </c>
      <c r="B555" s="33" t="s">
        <v>2695</v>
      </c>
      <c r="C555" s="136" t="s">
        <v>287</v>
      </c>
      <c r="D555" s="33" t="s">
        <v>2903</v>
      </c>
    </row>
    <row r="556" spans="1:4">
      <c r="A556" s="136" t="str">
        <f>CONCATENATE(C556,D556)</f>
        <v>徳島県徳島市</v>
      </c>
      <c r="B556" s="33" t="s">
        <v>2695</v>
      </c>
      <c r="C556" s="136" t="s">
        <v>288</v>
      </c>
      <c r="D556" s="33" t="s">
        <v>2943</v>
      </c>
    </row>
    <row r="557" spans="1:4">
      <c r="A557" s="136" t="str">
        <f>CONCATENATE(C557,D557)</f>
        <v>徳島県鳴門市</v>
      </c>
      <c r="B557" s="33" t="s">
        <v>2695</v>
      </c>
      <c r="C557" s="136" t="s">
        <v>288</v>
      </c>
      <c r="D557" s="33" t="s">
        <v>2944</v>
      </c>
    </row>
    <row r="558" spans="1:4">
      <c r="A558" s="136" t="str">
        <f t="shared" si="20"/>
        <v>徳島県小松島市</v>
      </c>
      <c r="B558" s="33" t="s">
        <v>2695</v>
      </c>
      <c r="C558" s="136" t="s">
        <v>288</v>
      </c>
      <c r="D558" s="33" t="s">
        <v>2945</v>
      </c>
    </row>
    <row r="559" spans="1:4">
      <c r="A559" s="136" t="str">
        <f t="shared" si="20"/>
        <v>徳島県阿南市</v>
      </c>
      <c r="B559" s="33" t="s">
        <v>2695</v>
      </c>
      <c r="C559" s="136" t="s">
        <v>288</v>
      </c>
      <c r="D559" s="33" t="s">
        <v>2946</v>
      </c>
    </row>
    <row r="560" spans="1:4">
      <c r="A560" s="136" t="str">
        <f t="shared" si="20"/>
        <v>徳島県美馬市</v>
      </c>
      <c r="B560" s="33" t="s">
        <v>2695</v>
      </c>
      <c r="C560" s="136" t="s">
        <v>288</v>
      </c>
      <c r="D560" s="33" t="s">
        <v>2947</v>
      </c>
    </row>
    <row r="561" spans="1:4">
      <c r="A561" s="136" t="str">
        <f t="shared" si="20"/>
        <v>徳島県勝浦町</v>
      </c>
      <c r="B561" s="33" t="s">
        <v>2695</v>
      </c>
      <c r="C561" s="136" t="s">
        <v>288</v>
      </c>
      <c r="D561" s="33" t="s">
        <v>2948</v>
      </c>
    </row>
    <row r="562" spans="1:4">
      <c r="A562" s="136" t="str">
        <f t="shared" si="20"/>
        <v>徳島県松茂町</v>
      </c>
      <c r="B562" s="33" t="s">
        <v>2695</v>
      </c>
      <c r="C562" s="136" t="s">
        <v>288</v>
      </c>
      <c r="D562" s="33" t="s">
        <v>2949</v>
      </c>
    </row>
    <row r="563" spans="1:4">
      <c r="A563" s="136" t="str">
        <f t="shared" si="20"/>
        <v>徳島県北島町</v>
      </c>
      <c r="B563" s="33" t="s">
        <v>2695</v>
      </c>
      <c r="C563" s="136" t="s">
        <v>288</v>
      </c>
      <c r="D563" s="33" t="s">
        <v>2950</v>
      </c>
    </row>
    <row r="564" spans="1:4">
      <c r="A564" s="136" t="str">
        <f t="shared" si="20"/>
        <v>徳島県藍住町</v>
      </c>
      <c r="B564" s="33" t="s">
        <v>2695</v>
      </c>
      <c r="C564" s="136" t="s">
        <v>288</v>
      </c>
      <c r="D564" s="33" t="s">
        <v>2951</v>
      </c>
    </row>
    <row r="565" spans="1:4">
      <c r="A565" s="136" t="str">
        <f t="shared" si="20"/>
        <v>香川県坂出市</v>
      </c>
      <c r="B565" s="33" t="s">
        <v>2695</v>
      </c>
      <c r="C565" s="136" t="s">
        <v>289</v>
      </c>
      <c r="D565" s="33" t="s">
        <v>2904</v>
      </c>
    </row>
    <row r="566" spans="1:4">
      <c r="A566" s="136" t="str">
        <f t="shared" si="20"/>
        <v>香川県さぬき市</v>
      </c>
      <c r="B566" s="33" t="s">
        <v>2695</v>
      </c>
      <c r="C566" s="136" t="s">
        <v>289</v>
      </c>
      <c r="D566" s="33" t="s">
        <v>2905</v>
      </c>
    </row>
    <row r="567" spans="1:4">
      <c r="A567" s="136" t="str">
        <f t="shared" si="20"/>
        <v>香川県三木町</v>
      </c>
      <c r="B567" s="33" t="s">
        <v>2695</v>
      </c>
      <c r="C567" s="136" t="s">
        <v>289</v>
      </c>
      <c r="D567" s="33" t="s">
        <v>2906</v>
      </c>
    </row>
    <row r="568" spans="1:4">
      <c r="A568" s="136" t="str">
        <f t="shared" si="20"/>
        <v>香川県綾川町</v>
      </c>
      <c r="B568" s="33" t="s">
        <v>2695</v>
      </c>
      <c r="C568" s="136" t="s">
        <v>289</v>
      </c>
      <c r="D568" s="33" t="s">
        <v>2907</v>
      </c>
    </row>
    <row r="569" spans="1:4">
      <c r="A569" s="136" t="str">
        <f t="shared" si="20"/>
        <v>福岡県北九州市</v>
      </c>
      <c r="B569" s="33" t="s">
        <v>2695</v>
      </c>
      <c r="C569" s="136" t="s">
        <v>292</v>
      </c>
      <c r="D569" s="33" t="s">
        <v>2908</v>
      </c>
    </row>
    <row r="570" spans="1:4">
      <c r="A570" s="136" t="str">
        <f t="shared" si="20"/>
        <v>福岡県飯塚市</v>
      </c>
      <c r="B570" s="33" t="s">
        <v>2695</v>
      </c>
      <c r="C570" s="136" t="s">
        <v>292</v>
      </c>
      <c r="D570" s="33" t="s">
        <v>2909</v>
      </c>
    </row>
    <row r="571" spans="1:4">
      <c r="A571" s="136" t="str">
        <f t="shared" si="20"/>
        <v>福岡県筑紫野市</v>
      </c>
      <c r="B571" s="33" t="s">
        <v>2695</v>
      </c>
      <c r="C571" s="136" t="s">
        <v>292</v>
      </c>
      <c r="D571" s="33" t="s">
        <v>2910</v>
      </c>
    </row>
    <row r="572" spans="1:4">
      <c r="A572" s="136" t="str">
        <f t="shared" si="20"/>
        <v>福岡県古賀市</v>
      </c>
      <c r="B572" s="33" t="s">
        <v>2695</v>
      </c>
      <c r="C572" s="136" t="s">
        <v>292</v>
      </c>
      <c r="D572" s="33" t="s">
        <v>2911</v>
      </c>
    </row>
    <row r="573" spans="1:4">
      <c r="A573" s="136" t="str">
        <f t="shared" si="20"/>
        <v>福岡県宮若市</v>
      </c>
      <c r="B573" s="33" t="s">
        <v>2695</v>
      </c>
      <c r="C573" s="136" t="s">
        <v>292</v>
      </c>
      <c r="D573" s="33" t="s">
        <v>2912</v>
      </c>
    </row>
    <row r="574" spans="1:4">
      <c r="A574" s="136" t="str">
        <f t="shared" si="20"/>
        <v>福岡県宇美町</v>
      </c>
      <c r="B574" s="33" t="s">
        <v>2695</v>
      </c>
      <c r="C574" s="136" t="s">
        <v>292</v>
      </c>
      <c r="D574" s="33" t="s">
        <v>2913</v>
      </c>
    </row>
    <row r="575" spans="1:4">
      <c r="A575" s="136" t="str">
        <f t="shared" si="20"/>
        <v>福岡県篠栗町</v>
      </c>
      <c r="B575" s="33" t="s">
        <v>2695</v>
      </c>
      <c r="C575" s="136" t="s">
        <v>292</v>
      </c>
      <c r="D575" s="33" t="s">
        <v>2914</v>
      </c>
    </row>
    <row r="576" spans="1:4">
      <c r="A576" s="136" t="str">
        <f t="shared" si="20"/>
        <v>福岡県須惠町</v>
      </c>
      <c r="B576" s="33" t="s">
        <v>2695</v>
      </c>
      <c r="C576" s="136" t="s">
        <v>292</v>
      </c>
      <c r="D576" s="33" t="s">
        <v>2915</v>
      </c>
    </row>
    <row r="577" spans="1:4">
      <c r="A577" s="136" t="str">
        <f t="shared" si="20"/>
        <v>福岡県久山町</v>
      </c>
      <c r="B577" s="33" t="s">
        <v>2695</v>
      </c>
      <c r="C577" s="136" t="s">
        <v>292</v>
      </c>
      <c r="D577" s="33" t="s">
        <v>2916</v>
      </c>
    </row>
    <row r="578" spans="1:4">
      <c r="A578" s="136" t="str">
        <f t="shared" si="20"/>
        <v>佐賀県鳥栖市</v>
      </c>
      <c r="B578" s="33" t="s">
        <v>2695</v>
      </c>
      <c r="C578" s="136" t="s">
        <v>293</v>
      </c>
      <c r="D578" s="33" t="s">
        <v>2917</v>
      </c>
    </row>
    <row r="579" spans="1:4">
      <c r="A579" s="136" t="str">
        <f t="shared" si="20"/>
        <v>長崎県長崎市</v>
      </c>
      <c r="B579" s="33" t="s">
        <v>2695</v>
      </c>
      <c r="C579" s="136" t="s">
        <v>294</v>
      </c>
      <c r="D579" s="33" t="s">
        <v>2918</v>
      </c>
    </row>
    <row r="580" spans="1:4">
      <c r="B580" s="33" t="s">
        <v>14</v>
      </c>
    </row>
  </sheetData>
  <sheetProtection algorithmName="SHA-512" hashValue="YHkNNUFq2mpoPIBiIXP+RgxCa40VCsSq3v63wVvpZyO1m4tc/NeqqJBfVf2/4/3WOAMP0BE3sjw5sTIlsdntSQ==" saltValue="1IpusbY2MfuaS04mTelU+A==" spinCount="100000" sheet="1" selectLockedCells="1" selectUnlockedCells="1"/>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33"/>
  <sheetViews>
    <sheetView view="pageBreakPreview" zoomScaleNormal="100" zoomScaleSheetLayoutView="100" workbookViewId="0"/>
  </sheetViews>
  <sheetFormatPr defaultColWidth="2.5" defaultRowHeight="15" customHeight="1"/>
  <cols>
    <col min="1" max="16384" width="2.5" style="3"/>
  </cols>
  <sheetData>
    <row r="2" spans="1:11" ht="15" customHeight="1">
      <c r="A2" s="3" t="s">
        <v>208</v>
      </c>
    </row>
    <row r="4" spans="1:11" ht="15" customHeight="1">
      <c r="B4" s="681" t="s">
        <v>248</v>
      </c>
      <c r="C4" s="681"/>
      <c r="D4" s="681"/>
      <c r="E4" s="681"/>
      <c r="F4" s="681"/>
      <c r="G4" s="20" t="s">
        <v>235</v>
      </c>
    </row>
    <row r="5" spans="1:11" ht="15" customHeight="1">
      <c r="B5" s="681" t="s">
        <v>250</v>
      </c>
      <c r="C5" s="681"/>
      <c r="D5" s="681"/>
      <c r="E5" s="681"/>
      <c r="F5" s="681"/>
      <c r="G5" s="20" t="s">
        <v>249</v>
      </c>
    </row>
    <row r="6" spans="1:11" ht="15" customHeight="1">
      <c r="B6" s="681" t="s">
        <v>2930</v>
      </c>
      <c r="C6" s="681"/>
      <c r="D6" s="681"/>
      <c r="E6" s="681"/>
      <c r="F6" s="681"/>
      <c r="G6" s="20" t="s">
        <v>251</v>
      </c>
    </row>
    <row r="7" spans="1:11" ht="15" customHeight="1">
      <c r="B7" s="681" t="s">
        <v>2932</v>
      </c>
      <c r="C7" s="681"/>
      <c r="D7" s="681"/>
      <c r="E7" s="681"/>
      <c r="F7" s="681"/>
      <c r="G7" s="20" t="s">
        <v>2931</v>
      </c>
    </row>
    <row r="8" spans="1:11" ht="15" customHeight="1">
      <c r="B8" s="681" t="s">
        <v>2955</v>
      </c>
      <c r="C8" s="681"/>
      <c r="D8" s="681"/>
      <c r="E8" s="681"/>
      <c r="F8" s="681"/>
      <c r="G8" s="20" t="s">
        <v>2933</v>
      </c>
    </row>
    <row r="9" spans="1:11" ht="15" customHeight="1">
      <c r="B9" s="681"/>
      <c r="C9" s="681"/>
      <c r="D9" s="681"/>
      <c r="E9" s="681"/>
      <c r="F9" s="681"/>
      <c r="G9" s="20"/>
      <c r="K9" s="36" t="s">
        <v>2954</v>
      </c>
    </row>
    <row r="10" spans="1:11" ht="15" customHeight="1">
      <c r="B10" s="681" t="s">
        <v>2983</v>
      </c>
      <c r="C10" s="681"/>
      <c r="D10" s="681"/>
      <c r="E10" s="681"/>
      <c r="F10" s="681"/>
      <c r="G10" s="100" t="s">
        <v>2977</v>
      </c>
    </row>
    <row r="11" spans="1:11" ht="15" customHeight="1">
      <c r="B11" s="681" t="s">
        <v>2983</v>
      </c>
      <c r="C11" s="681"/>
      <c r="D11" s="681"/>
      <c r="E11" s="681"/>
      <c r="F11" s="681"/>
      <c r="G11" s="100" t="s">
        <v>2976</v>
      </c>
    </row>
    <row r="12" spans="1:11" ht="15" customHeight="1">
      <c r="B12" s="681" t="s">
        <v>3127</v>
      </c>
      <c r="C12" s="681"/>
      <c r="D12" s="681"/>
      <c r="E12" s="681"/>
      <c r="F12" s="681"/>
      <c r="G12" s="130" t="s">
        <v>3128</v>
      </c>
    </row>
    <row r="13" spans="1:11" ht="15" customHeight="1">
      <c r="B13" s="681" t="s">
        <v>3146</v>
      </c>
      <c r="C13" s="681"/>
      <c r="D13" s="681"/>
      <c r="E13" s="681"/>
      <c r="F13" s="681"/>
      <c r="G13" s="277" t="s">
        <v>3144</v>
      </c>
    </row>
    <row r="14" spans="1:11" ht="15" customHeight="1">
      <c r="B14" s="681"/>
      <c r="C14" s="681"/>
      <c r="D14" s="681"/>
      <c r="E14" s="681"/>
      <c r="F14" s="681"/>
      <c r="G14" s="20"/>
      <c r="K14" s="3" t="s">
        <v>3145</v>
      </c>
    </row>
    <row r="15" spans="1:11" ht="15" customHeight="1">
      <c r="B15" s="680" t="s">
        <v>3147</v>
      </c>
      <c r="C15" s="680"/>
      <c r="D15" s="680"/>
      <c r="E15" s="680"/>
      <c r="F15" s="680"/>
      <c r="G15" s="36" t="s">
        <v>3148</v>
      </c>
      <c r="H15" s="36"/>
      <c r="I15" s="36"/>
      <c r="J15" s="36"/>
      <c r="K15" s="36"/>
    </row>
    <row r="16" spans="1:11" ht="15" customHeight="1">
      <c r="B16" s="681" t="s">
        <v>3149</v>
      </c>
      <c r="C16" s="681"/>
      <c r="D16" s="681"/>
      <c r="E16" s="681"/>
      <c r="F16" s="681"/>
      <c r="G16" s="278" t="s">
        <v>3150</v>
      </c>
    </row>
    <row r="17" spans="2:7" ht="15" customHeight="1">
      <c r="B17" s="681" t="s">
        <v>3157</v>
      </c>
      <c r="C17" s="681"/>
      <c r="D17" s="681"/>
      <c r="E17" s="681"/>
      <c r="F17" s="681"/>
      <c r="G17" s="280" t="s">
        <v>3155</v>
      </c>
    </row>
    <row r="18" spans="2:7" ht="15" customHeight="1">
      <c r="B18" s="681" t="s">
        <v>3168</v>
      </c>
      <c r="C18" s="681"/>
      <c r="D18" s="681"/>
      <c r="E18" s="681"/>
      <c r="F18" s="681"/>
      <c r="G18" s="297" t="s">
        <v>3169</v>
      </c>
    </row>
    <row r="19" spans="2:7" ht="15" customHeight="1">
      <c r="B19" s="681"/>
      <c r="C19" s="681"/>
      <c r="D19" s="681"/>
      <c r="E19" s="681"/>
      <c r="F19" s="681"/>
      <c r="G19" s="20"/>
    </row>
    <row r="20" spans="2:7" ht="15" customHeight="1">
      <c r="B20" s="681"/>
      <c r="C20" s="681"/>
      <c r="D20" s="681"/>
      <c r="E20" s="681"/>
      <c r="F20" s="681"/>
      <c r="G20" s="20"/>
    </row>
    <row r="21" spans="2:7" ht="15" customHeight="1">
      <c r="B21" s="681"/>
      <c r="C21" s="681"/>
      <c r="D21" s="681"/>
      <c r="E21" s="681"/>
      <c r="F21" s="681"/>
      <c r="G21" s="20"/>
    </row>
    <row r="22" spans="2:7" ht="15" customHeight="1">
      <c r="B22" s="681"/>
      <c r="C22" s="681"/>
      <c r="D22" s="681"/>
      <c r="E22" s="681"/>
      <c r="F22" s="681"/>
      <c r="G22" s="20"/>
    </row>
    <row r="23" spans="2:7" ht="15" customHeight="1">
      <c r="B23" s="681"/>
      <c r="C23" s="681"/>
      <c r="D23" s="681"/>
      <c r="E23" s="681"/>
      <c r="F23" s="681"/>
      <c r="G23" s="20"/>
    </row>
    <row r="24" spans="2:7" ht="15" customHeight="1">
      <c r="B24" s="681"/>
      <c r="C24" s="681"/>
      <c r="D24" s="681"/>
      <c r="E24" s="681"/>
      <c r="F24" s="681"/>
      <c r="G24" s="20"/>
    </row>
    <row r="25" spans="2:7" ht="15" customHeight="1">
      <c r="B25" s="681"/>
      <c r="C25" s="681"/>
      <c r="D25" s="681"/>
      <c r="E25" s="681"/>
      <c r="F25" s="681"/>
      <c r="G25" s="20"/>
    </row>
    <row r="26" spans="2:7" ht="15" customHeight="1">
      <c r="B26" s="681"/>
      <c r="C26" s="681"/>
      <c r="D26" s="681"/>
      <c r="E26" s="681"/>
      <c r="F26" s="681"/>
      <c r="G26" s="20"/>
    </row>
    <row r="27" spans="2:7" ht="15" customHeight="1">
      <c r="B27" s="681"/>
      <c r="C27" s="681"/>
      <c r="D27" s="681"/>
      <c r="E27" s="681"/>
      <c r="F27" s="681"/>
      <c r="G27" s="20"/>
    </row>
    <row r="28" spans="2:7" ht="15" customHeight="1">
      <c r="B28" s="681"/>
      <c r="C28" s="681"/>
      <c r="D28" s="681"/>
      <c r="E28" s="681"/>
      <c r="F28" s="681"/>
      <c r="G28" s="20"/>
    </row>
    <row r="29" spans="2:7" ht="15" customHeight="1">
      <c r="B29" s="681"/>
      <c r="C29" s="681"/>
      <c r="D29" s="681"/>
      <c r="E29" s="681"/>
      <c r="F29" s="681"/>
      <c r="G29" s="20"/>
    </row>
    <row r="30" spans="2:7" ht="15" customHeight="1">
      <c r="B30" s="681"/>
      <c r="C30" s="681"/>
      <c r="D30" s="681"/>
      <c r="E30" s="681"/>
      <c r="F30" s="681"/>
      <c r="G30" s="20"/>
    </row>
    <row r="31" spans="2:7" ht="15" customHeight="1">
      <c r="B31" s="681"/>
      <c r="C31" s="681"/>
      <c r="D31" s="681"/>
      <c r="E31" s="681"/>
      <c r="F31" s="681"/>
      <c r="G31" s="20"/>
    </row>
    <row r="32" spans="2:7" ht="15" customHeight="1">
      <c r="B32" s="681"/>
      <c r="C32" s="681"/>
      <c r="D32" s="681"/>
      <c r="E32" s="681"/>
      <c r="F32" s="681"/>
      <c r="G32" s="20"/>
    </row>
    <row r="33" spans="2:7" ht="15" customHeight="1">
      <c r="B33" s="681"/>
      <c r="C33" s="681"/>
      <c r="D33" s="681"/>
      <c r="E33" s="681"/>
      <c r="F33" s="681"/>
      <c r="G33" s="20"/>
    </row>
  </sheetData>
  <sheetProtection algorithmName="SHA-512" hashValue="oEHsEnGUxEy9HzZtgSSWTJJrscmCWlqNkuP44gHyOFXq2Bx45ZTItfnt3bj1fekkPsbAs9YCn3qNVGFO4e4BLw==" saltValue="7x61KgTnp3mVGSDF4K+w8A==" spinCount="100000" sheet="1" selectLockedCells="1" selectUnlockedCells="1"/>
  <mergeCells count="30">
    <mergeCell ref="B16:F16"/>
    <mergeCell ref="B29:F29"/>
    <mergeCell ref="B30:F30"/>
    <mergeCell ref="B31:F31"/>
    <mergeCell ref="B32:F32"/>
    <mergeCell ref="B33:F33"/>
    <mergeCell ref="B28:F28"/>
    <mergeCell ref="B17:F17"/>
    <mergeCell ref="B18:F18"/>
    <mergeCell ref="B19:F19"/>
    <mergeCell ref="B20:F20"/>
    <mergeCell ref="B21:F21"/>
    <mergeCell ref="B22:F22"/>
    <mergeCell ref="B23:F23"/>
    <mergeCell ref="B24:F24"/>
    <mergeCell ref="B25:F25"/>
    <mergeCell ref="B26:F26"/>
    <mergeCell ref="B27:F27"/>
    <mergeCell ref="B15:F15"/>
    <mergeCell ref="B4:F4"/>
    <mergeCell ref="B5:F5"/>
    <mergeCell ref="B6:F6"/>
    <mergeCell ref="B7:F7"/>
    <mergeCell ref="B8:F8"/>
    <mergeCell ref="B9:F9"/>
    <mergeCell ref="B10:F10"/>
    <mergeCell ref="B11:F11"/>
    <mergeCell ref="B12:F12"/>
    <mergeCell ref="B13:F13"/>
    <mergeCell ref="B14:F1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65</vt:i4>
      </vt:variant>
    </vt:vector>
  </HeadingPairs>
  <TitlesOfParts>
    <vt:vector size="73" baseType="lpstr">
      <vt:lpstr>入力シート</vt:lpstr>
      <vt:lpstr>計算シート</vt:lpstr>
      <vt:lpstr>保育単価表</vt:lpstr>
      <vt:lpstr>保育単価表②</vt:lpstr>
      <vt:lpstr>対応表</vt:lpstr>
      <vt:lpstr>都道府県市区町村</vt:lpstr>
      <vt:lpstr>自動入力</vt:lpstr>
      <vt:lpstr>Ver.</vt:lpstr>
      <vt:lpstr>Ver.!Print_Area</vt:lpstr>
      <vt:lpstr>計算シート!Print_Area</vt:lpstr>
      <vt:lpstr>入力シート!Print_Area</vt:lpstr>
      <vt:lpstr>保育単価表!Print_Area</vt:lpstr>
      <vt:lpstr>保育単価表!Print_Titles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処遇改善等加算Ⅱ</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家庭的保育事業</dc:title>
  <dc:creator/>
  <cp:lastModifiedBy/>
  <dcterms:created xsi:type="dcterms:W3CDTF">2022-11-17T09:47:49Z</dcterms:created>
  <dcterms:modified xsi:type="dcterms:W3CDTF">2023-08-29T06:39:15Z</dcterms:modified>
</cp:coreProperties>
</file>